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an\Desktop\Luan Projetos\PROJETOS\PROJETO.CRM\8ªparte\"/>
    </mc:Choice>
  </mc:AlternateContent>
  <xr:revisionPtr revIDLastSave="0" documentId="13_ncr:1_{8836508A-9FF4-428B-9EDC-87FC830F38D4}" xr6:coauthVersionLast="46" xr6:coauthVersionMax="46" xr10:uidLastSave="{00000000-0000-0000-0000-000000000000}"/>
  <bookViews>
    <workbookView xWindow="-120" yWindow="-120" windowWidth="29040" windowHeight="16440" tabRatio="1000" activeTab="2" xr2:uid="{C6C3B80C-50CC-4D8C-B093-1E2A1A427C02}"/>
  </bookViews>
  <sheets>
    <sheet name="BDI" sheetId="9" r:id="rId1"/>
    <sheet name="TOTAL GERAL" sheetId="11" r:id="rId2"/>
    <sheet name="TOTAIS_OBRA_UNIT" sheetId="10" r:id="rId3"/>
    <sheet name="ORÇAMENTO_OBRA_UNIT." sheetId="13" r:id="rId4"/>
    <sheet name="ORÇAMENT_OBRA_COMP." sheetId="14" r:id="rId5"/>
    <sheet name="COTAÇÃO" sheetId="12" r:id="rId6"/>
  </sheets>
  <definedNames>
    <definedName name="_xlnm._FilterDatabase" localSheetId="2" hidden="1">TOTAIS_OBRA_UNIT!$A$4:$E$4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1" l="1"/>
  <c r="B9" i="11"/>
  <c r="B8" i="11"/>
  <c r="B7" i="11"/>
  <c r="B6" i="11"/>
  <c r="B5" i="11"/>
  <c r="J296" i="13"/>
  <c r="K296" i="13"/>
  <c r="J297" i="13"/>
  <c r="K297" i="13"/>
  <c r="J298" i="13"/>
  <c r="K298" i="13"/>
  <c r="J299" i="13"/>
  <c r="K299" i="13"/>
  <c r="J300" i="13"/>
  <c r="K300" i="13"/>
  <c r="K295" i="13"/>
  <c r="J295" i="13"/>
  <c r="J273" i="13"/>
  <c r="K273" i="13"/>
  <c r="J274" i="13"/>
  <c r="K274" i="13"/>
  <c r="J275" i="13"/>
  <c r="K275" i="13"/>
  <c r="J276" i="13"/>
  <c r="K276" i="13"/>
  <c r="J277" i="13"/>
  <c r="K277" i="13"/>
  <c r="J278" i="13"/>
  <c r="K278" i="13"/>
  <c r="J279" i="13"/>
  <c r="K279" i="13"/>
  <c r="J280" i="13"/>
  <c r="K280" i="13"/>
  <c r="J281" i="13"/>
  <c r="K281" i="13"/>
  <c r="J282" i="13"/>
  <c r="K282" i="13"/>
  <c r="J283" i="13"/>
  <c r="K283" i="13"/>
  <c r="J284" i="13"/>
  <c r="K284" i="13"/>
  <c r="J285" i="13"/>
  <c r="K285" i="13"/>
  <c r="J286" i="13"/>
  <c r="K286" i="13"/>
  <c r="J287" i="13"/>
  <c r="K287" i="13"/>
  <c r="J288" i="13"/>
  <c r="K288" i="13"/>
  <c r="J289" i="13"/>
  <c r="K289" i="13"/>
  <c r="J290" i="13"/>
  <c r="K290" i="13"/>
  <c r="J291" i="13"/>
  <c r="K291" i="13"/>
  <c r="J292" i="13"/>
  <c r="K292" i="13"/>
  <c r="J293" i="13"/>
  <c r="K293" i="13"/>
  <c r="K272" i="13"/>
  <c r="J272" i="13"/>
  <c r="J260" i="13"/>
  <c r="K260" i="13"/>
  <c r="J261" i="13"/>
  <c r="K261" i="13"/>
  <c r="J262" i="13"/>
  <c r="K262" i="13"/>
  <c r="J263" i="13"/>
  <c r="K263" i="13"/>
  <c r="J264" i="13"/>
  <c r="K264" i="13"/>
  <c r="J265" i="13"/>
  <c r="K265" i="13"/>
  <c r="J266" i="13"/>
  <c r="K266" i="13"/>
  <c r="J267" i="13"/>
  <c r="K267" i="13"/>
  <c r="J268" i="13"/>
  <c r="K268" i="13"/>
  <c r="J269" i="13"/>
  <c r="K269" i="13"/>
  <c r="K259" i="13"/>
  <c r="J259" i="13"/>
  <c r="J245" i="13"/>
  <c r="K245" i="13"/>
  <c r="J246" i="13"/>
  <c r="K246" i="13"/>
  <c r="J247" i="13"/>
  <c r="K247" i="13"/>
  <c r="J248" i="13"/>
  <c r="K248" i="13"/>
  <c r="J249" i="13"/>
  <c r="K249" i="13"/>
  <c r="J250" i="13"/>
  <c r="K250" i="13"/>
  <c r="J251" i="13"/>
  <c r="K251" i="13"/>
  <c r="J252" i="13"/>
  <c r="K252" i="13"/>
  <c r="J253" i="13"/>
  <c r="K253" i="13"/>
  <c r="J254" i="13"/>
  <c r="K254" i="13"/>
  <c r="J255" i="13"/>
  <c r="K255" i="13"/>
  <c r="J256" i="13"/>
  <c r="K256" i="13"/>
  <c r="J257" i="13"/>
  <c r="K257" i="13"/>
  <c r="K244" i="13"/>
  <c r="J244" i="13"/>
  <c r="J232" i="13"/>
  <c r="K232" i="13"/>
  <c r="J233" i="13"/>
  <c r="K233" i="13"/>
  <c r="J234" i="13"/>
  <c r="K234" i="13"/>
  <c r="J235" i="13"/>
  <c r="K235" i="13"/>
  <c r="J236" i="13"/>
  <c r="K236" i="13"/>
  <c r="J237" i="13"/>
  <c r="K237" i="13"/>
  <c r="J238" i="13"/>
  <c r="K238" i="13"/>
  <c r="J239" i="13"/>
  <c r="K239" i="13"/>
  <c r="J240" i="13"/>
  <c r="K240" i="13"/>
  <c r="J241" i="13"/>
  <c r="K241" i="13"/>
  <c r="K231" i="13"/>
  <c r="J231" i="13"/>
  <c r="J217" i="13"/>
  <c r="K217" i="13"/>
  <c r="J218" i="13"/>
  <c r="K218" i="13"/>
  <c r="J219" i="13"/>
  <c r="K219" i="13"/>
  <c r="J220" i="13"/>
  <c r="K220" i="13"/>
  <c r="J221" i="13"/>
  <c r="K221" i="13"/>
  <c r="J222" i="13"/>
  <c r="K222" i="13"/>
  <c r="J223" i="13"/>
  <c r="K223" i="13"/>
  <c r="J224" i="13"/>
  <c r="K224" i="13"/>
  <c r="J225" i="13"/>
  <c r="K225" i="13"/>
  <c r="J226" i="13"/>
  <c r="K226" i="13"/>
  <c r="J227" i="13"/>
  <c r="K227" i="13"/>
  <c r="J228" i="13"/>
  <c r="K228" i="13"/>
  <c r="J229" i="13"/>
  <c r="K229" i="13"/>
  <c r="K216" i="13"/>
  <c r="J216" i="13"/>
  <c r="J200" i="13"/>
  <c r="K200" i="13"/>
  <c r="J201" i="13"/>
  <c r="K201" i="13"/>
  <c r="J202" i="13"/>
  <c r="K202" i="13"/>
  <c r="J203" i="13"/>
  <c r="K203" i="13"/>
  <c r="J204" i="13"/>
  <c r="K204" i="13"/>
  <c r="J205" i="13"/>
  <c r="K205" i="13"/>
  <c r="J206" i="13"/>
  <c r="K206" i="13"/>
  <c r="J207" i="13"/>
  <c r="K207" i="13"/>
  <c r="J208" i="13"/>
  <c r="K208" i="13"/>
  <c r="J209" i="13"/>
  <c r="K209" i="13"/>
  <c r="J210" i="13"/>
  <c r="K210" i="13"/>
  <c r="J211" i="13"/>
  <c r="K211" i="13"/>
  <c r="J212" i="13"/>
  <c r="K212" i="13"/>
  <c r="J213" i="13"/>
  <c r="K213" i="13"/>
  <c r="K199" i="13"/>
  <c r="J199" i="13"/>
  <c r="J175" i="13"/>
  <c r="K175" i="13"/>
  <c r="J176" i="13"/>
  <c r="K176" i="13"/>
  <c r="J177" i="13"/>
  <c r="K177" i="13"/>
  <c r="J178" i="13"/>
  <c r="K178" i="13"/>
  <c r="J179" i="13"/>
  <c r="K179" i="13"/>
  <c r="J180" i="13"/>
  <c r="K180" i="13"/>
  <c r="J181" i="13"/>
  <c r="K181" i="13"/>
  <c r="J182" i="13"/>
  <c r="K182" i="13"/>
  <c r="J183" i="13"/>
  <c r="K183" i="13"/>
  <c r="J184" i="13"/>
  <c r="K184" i="13"/>
  <c r="J185" i="13"/>
  <c r="K185" i="13"/>
  <c r="J186" i="13"/>
  <c r="K186" i="13"/>
  <c r="J187" i="13"/>
  <c r="K187" i="13"/>
  <c r="J188" i="13"/>
  <c r="K188" i="13"/>
  <c r="J189" i="13"/>
  <c r="K189" i="13"/>
  <c r="J190" i="13"/>
  <c r="K190" i="13"/>
  <c r="J191" i="13"/>
  <c r="K191" i="13"/>
  <c r="J192" i="13"/>
  <c r="K192" i="13"/>
  <c r="J193" i="13"/>
  <c r="K193" i="13"/>
  <c r="J194" i="13"/>
  <c r="K194" i="13"/>
  <c r="J195" i="13"/>
  <c r="K195" i="13"/>
  <c r="J196" i="13"/>
  <c r="K196" i="13"/>
  <c r="J197" i="13"/>
  <c r="K197" i="13"/>
  <c r="K174" i="13"/>
  <c r="J174" i="13"/>
  <c r="J164" i="13"/>
  <c r="K164" i="13"/>
  <c r="J165" i="13"/>
  <c r="K165" i="13"/>
  <c r="J166" i="13"/>
  <c r="K166" i="13"/>
  <c r="J167" i="13"/>
  <c r="K167" i="13"/>
  <c r="J168" i="13"/>
  <c r="K168" i="13"/>
  <c r="J169" i="13"/>
  <c r="K169" i="13"/>
  <c r="J170" i="13"/>
  <c r="K170" i="13"/>
  <c r="J171" i="13"/>
  <c r="K171" i="13"/>
  <c r="K163" i="13"/>
  <c r="J163" i="13"/>
  <c r="J154" i="13"/>
  <c r="K154" i="13"/>
  <c r="J155" i="13"/>
  <c r="K155" i="13"/>
  <c r="J156" i="13"/>
  <c r="K156" i="13"/>
  <c r="J157" i="13"/>
  <c r="K157" i="13"/>
  <c r="J158" i="13"/>
  <c r="K158" i="13"/>
  <c r="J159" i="13"/>
  <c r="K159" i="13"/>
  <c r="J160" i="13"/>
  <c r="K160" i="13"/>
  <c r="J161" i="13"/>
  <c r="K161" i="13"/>
  <c r="K153" i="13"/>
  <c r="J153" i="13"/>
  <c r="J128" i="13"/>
  <c r="K128" i="13"/>
  <c r="J129" i="13"/>
  <c r="K129" i="13"/>
  <c r="J130" i="13"/>
  <c r="K130" i="13"/>
  <c r="J131" i="13"/>
  <c r="K131" i="13"/>
  <c r="J132" i="13"/>
  <c r="K132" i="13"/>
  <c r="J133" i="13"/>
  <c r="K133" i="13"/>
  <c r="J134" i="13"/>
  <c r="K134" i="13"/>
  <c r="J135" i="13"/>
  <c r="K135" i="13"/>
  <c r="J136" i="13"/>
  <c r="K136" i="13"/>
  <c r="J137" i="13"/>
  <c r="K137" i="13"/>
  <c r="J138" i="13"/>
  <c r="K138" i="13"/>
  <c r="J139" i="13"/>
  <c r="K139" i="13"/>
  <c r="J140" i="13"/>
  <c r="K140" i="13"/>
  <c r="J141" i="13"/>
  <c r="K141" i="13"/>
  <c r="J142" i="13"/>
  <c r="K142" i="13"/>
  <c r="J143" i="13"/>
  <c r="K143" i="13"/>
  <c r="J144" i="13"/>
  <c r="K144" i="13"/>
  <c r="J145" i="13"/>
  <c r="K145" i="13"/>
  <c r="J146" i="13"/>
  <c r="K146" i="13"/>
  <c r="J147" i="13"/>
  <c r="K147" i="13"/>
  <c r="J148" i="13"/>
  <c r="K148" i="13"/>
  <c r="J149" i="13"/>
  <c r="K149" i="13"/>
  <c r="J150" i="13"/>
  <c r="K150" i="13"/>
  <c r="K127" i="13"/>
  <c r="J127" i="13"/>
  <c r="J116" i="13"/>
  <c r="K116" i="13"/>
  <c r="J117" i="13"/>
  <c r="K117" i="13"/>
  <c r="J118" i="13"/>
  <c r="K118" i="13"/>
  <c r="J119" i="13"/>
  <c r="K119" i="13"/>
  <c r="J120" i="13"/>
  <c r="K120" i="13"/>
  <c r="J121" i="13"/>
  <c r="K121" i="13"/>
  <c r="J122" i="13"/>
  <c r="K122" i="13"/>
  <c r="J123" i="13"/>
  <c r="K123" i="13"/>
  <c r="J124" i="13"/>
  <c r="K124" i="13"/>
  <c r="J125" i="13"/>
  <c r="K125" i="13"/>
  <c r="K115" i="13"/>
  <c r="J115" i="13"/>
  <c r="J96" i="13"/>
  <c r="K96" i="13"/>
  <c r="J97" i="13"/>
  <c r="K97" i="13"/>
  <c r="J98" i="13"/>
  <c r="K98" i="13"/>
  <c r="J99" i="13"/>
  <c r="K99" i="13"/>
  <c r="J100" i="13"/>
  <c r="K100" i="13"/>
  <c r="J101" i="13"/>
  <c r="K101" i="13"/>
  <c r="J102" i="13"/>
  <c r="K102" i="13"/>
  <c r="J103" i="13"/>
  <c r="K103" i="13"/>
  <c r="J104" i="13"/>
  <c r="K104" i="13"/>
  <c r="J105" i="13"/>
  <c r="K105" i="13"/>
  <c r="J106" i="13"/>
  <c r="K106" i="13"/>
  <c r="J107" i="13"/>
  <c r="K107" i="13"/>
  <c r="J108" i="13"/>
  <c r="K108" i="13"/>
  <c r="J109" i="13"/>
  <c r="K109" i="13"/>
  <c r="J110" i="13"/>
  <c r="K110" i="13"/>
  <c r="J111" i="13"/>
  <c r="K111" i="13"/>
  <c r="J112" i="13"/>
  <c r="K112" i="13"/>
  <c r="J113" i="13"/>
  <c r="K113" i="13"/>
  <c r="K95" i="13"/>
  <c r="J95" i="13"/>
  <c r="J21" i="13"/>
  <c r="K21" i="13"/>
  <c r="J22" i="13"/>
  <c r="K22" i="13"/>
  <c r="J23" i="13"/>
  <c r="K23" i="13"/>
  <c r="J24" i="13"/>
  <c r="K24" i="13"/>
  <c r="J25" i="13"/>
  <c r="K25" i="13"/>
  <c r="J26" i="13"/>
  <c r="K26" i="13"/>
  <c r="J27" i="13"/>
  <c r="K27" i="13"/>
  <c r="J28" i="13"/>
  <c r="K28" i="13"/>
  <c r="J29" i="13"/>
  <c r="K29" i="13"/>
  <c r="J30" i="13"/>
  <c r="K30" i="13"/>
  <c r="J31" i="13"/>
  <c r="K31" i="13"/>
  <c r="J32" i="13"/>
  <c r="K32" i="13"/>
  <c r="J33" i="13"/>
  <c r="K33" i="13"/>
  <c r="J34" i="13"/>
  <c r="K34" i="13"/>
  <c r="J35" i="13"/>
  <c r="K35" i="13"/>
  <c r="J36" i="13"/>
  <c r="K36" i="13"/>
  <c r="J37" i="13"/>
  <c r="K37" i="13"/>
  <c r="J38" i="13"/>
  <c r="K38" i="13"/>
  <c r="J39" i="13"/>
  <c r="K39" i="13"/>
  <c r="J40" i="13"/>
  <c r="K40" i="13"/>
  <c r="J41" i="13"/>
  <c r="K41" i="13"/>
  <c r="J42" i="13"/>
  <c r="K42" i="13"/>
  <c r="J43" i="13"/>
  <c r="K43" i="13"/>
  <c r="J44" i="13"/>
  <c r="K44" i="13"/>
  <c r="J45" i="13"/>
  <c r="K45" i="13"/>
  <c r="J46" i="13"/>
  <c r="K46" i="13"/>
  <c r="J47" i="13"/>
  <c r="K47" i="13"/>
  <c r="J48" i="13"/>
  <c r="K48" i="13"/>
  <c r="J49" i="13"/>
  <c r="K49" i="13"/>
  <c r="J50" i="13"/>
  <c r="K50" i="13"/>
  <c r="J51" i="13"/>
  <c r="K51" i="13"/>
  <c r="J52" i="13"/>
  <c r="K52" i="13"/>
  <c r="J53" i="13"/>
  <c r="K53" i="13"/>
  <c r="J54" i="13"/>
  <c r="K54" i="13"/>
  <c r="J55" i="13"/>
  <c r="K55" i="13"/>
  <c r="J56" i="13"/>
  <c r="K56" i="13"/>
  <c r="J57" i="13"/>
  <c r="K57" i="13"/>
  <c r="J58" i="13"/>
  <c r="K58" i="13"/>
  <c r="J59" i="13"/>
  <c r="K59" i="13"/>
  <c r="J60" i="13"/>
  <c r="K60" i="13"/>
  <c r="J61" i="13"/>
  <c r="K61" i="13"/>
  <c r="J62" i="13"/>
  <c r="K62" i="13"/>
  <c r="J63" i="13"/>
  <c r="K63" i="13"/>
  <c r="J64" i="13"/>
  <c r="K64" i="13"/>
  <c r="J65" i="13"/>
  <c r="K65" i="13"/>
  <c r="J66" i="13"/>
  <c r="K66" i="13"/>
  <c r="J67" i="13"/>
  <c r="K67" i="13"/>
  <c r="J68" i="13"/>
  <c r="K68" i="13"/>
  <c r="J69" i="13"/>
  <c r="K69" i="13"/>
  <c r="J70" i="13"/>
  <c r="K70" i="13"/>
  <c r="J71" i="13"/>
  <c r="K71" i="13"/>
  <c r="J72" i="13"/>
  <c r="K72" i="13"/>
  <c r="J73" i="13"/>
  <c r="K73" i="13"/>
  <c r="J74" i="13"/>
  <c r="K74" i="13"/>
  <c r="J75" i="13"/>
  <c r="K75" i="13"/>
  <c r="J76" i="13"/>
  <c r="K76" i="13"/>
  <c r="J77" i="13"/>
  <c r="K77" i="13"/>
  <c r="J78" i="13"/>
  <c r="K78" i="13"/>
  <c r="J79" i="13"/>
  <c r="K79" i="13"/>
  <c r="J80" i="13"/>
  <c r="K80" i="13"/>
  <c r="J81" i="13"/>
  <c r="K81" i="13"/>
  <c r="J82" i="13"/>
  <c r="K82" i="13"/>
  <c r="J83" i="13"/>
  <c r="K83" i="13"/>
  <c r="J84" i="13"/>
  <c r="K84" i="13"/>
  <c r="J85" i="13"/>
  <c r="K85" i="13"/>
  <c r="J86" i="13"/>
  <c r="K86" i="13"/>
  <c r="J87" i="13"/>
  <c r="K87" i="13"/>
  <c r="J88" i="13"/>
  <c r="K88" i="13"/>
  <c r="J89" i="13"/>
  <c r="K89" i="13"/>
  <c r="J90" i="13"/>
  <c r="K90" i="13"/>
  <c r="J91" i="13"/>
  <c r="K91" i="13"/>
  <c r="J92" i="13"/>
  <c r="K92" i="13"/>
  <c r="J9" i="13"/>
  <c r="K9" i="13"/>
  <c r="J10" i="13"/>
  <c r="K10" i="13"/>
  <c r="J11" i="13"/>
  <c r="K11" i="13"/>
  <c r="J12" i="13"/>
  <c r="K12" i="13"/>
  <c r="J13" i="13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0" i="13"/>
  <c r="K20" i="13"/>
  <c r="K8" i="13"/>
  <c r="J8" i="13"/>
  <c r="H300" i="13"/>
  <c r="H299" i="13"/>
  <c r="H298" i="13"/>
  <c r="H297" i="13"/>
  <c r="H296" i="13"/>
  <c r="H295" i="13"/>
  <c r="H293" i="13"/>
  <c r="H292" i="13"/>
  <c r="H291" i="13"/>
  <c r="H290" i="13"/>
  <c r="H289" i="13"/>
  <c r="H288" i="13"/>
  <c r="H287" i="13"/>
  <c r="H286" i="13"/>
  <c r="H285" i="13"/>
  <c r="H284" i="13"/>
  <c r="H283" i="13"/>
  <c r="H282" i="13"/>
  <c r="H281" i="13"/>
  <c r="H280" i="13"/>
  <c r="H279" i="13"/>
  <c r="H278" i="13"/>
  <c r="H277" i="13"/>
  <c r="H276" i="13"/>
  <c r="H275" i="13"/>
  <c r="H274" i="13"/>
  <c r="H273" i="13"/>
  <c r="H272" i="13"/>
  <c r="H271" i="13" s="1"/>
  <c r="H269" i="13"/>
  <c r="H268" i="13"/>
  <c r="H267" i="13"/>
  <c r="H266" i="13"/>
  <c r="H265" i="13"/>
  <c r="H264" i="13"/>
  <c r="H263" i="13"/>
  <c r="H262" i="13"/>
  <c r="H261" i="13"/>
  <c r="H260" i="13"/>
  <c r="H259" i="13"/>
  <c r="H258" i="13" s="1"/>
  <c r="H257" i="13"/>
  <c r="H256" i="13"/>
  <c r="H255" i="13"/>
  <c r="H254" i="13"/>
  <c r="H253" i="13"/>
  <c r="H252" i="13"/>
  <c r="H251" i="13"/>
  <c r="H250" i="13"/>
  <c r="H249" i="13"/>
  <c r="H248" i="13"/>
  <c r="H247" i="13"/>
  <c r="H246" i="13"/>
  <c r="H245" i="13"/>
  <c r="H244" i="13"/>
  <c r="H241" i="13"/>
  <c r="H240" i="13"/>
  <c r="H239" i="13"/>
  <c r="H238" i="13"/>
  <c r="H237" i="13"/>
  <c r="H236" i="13"/>
  <c r="H235" i="13"/>
  <c r="H234" i="13"/>
  <c r="H233" i="13"/>
  <c r="H230" i="13" s="1"/>
  <c r="H232" i="13"/>
  <c r="H231" i="13"/>
  <c r="H229" i="13"/>
  <c r="H228" i="13"/>
  <c r="H227" i="13"/>
  <c r="H226" i="13"/>
  <c r="H225" i="13"/>
  <c r="H224" i="13"/>
  <c r="H223" i="13"/>
  <c r="H222" i="13"/>
  <c r="H221" i="13"/>
  <c r="H220" i="13"/>
  <c r="H219" i="13"/>
  <c r="H218" i="13"/>
  <c r="H217" i="13"/>
  <c r="H216" i="13"/>
  <c r="H215" i="13" s="1"/>
  <c r="H213" i="13"/>
  <c r="H212" i="13"/>
  <c r="H211" i="13"/>
  <c r="H210" i="13"/>
  <c r="H209" i="13"/>
  <c r="H208" i="13"/>
  <c r="H207" i="13"/>
  <c r="H206" i="13"/>
  <c r="H205" i="13"/>
  <c r="H204" i="13"/>
  <c r="H203" i="13"/>
  <c r="H202" i="13"/>
  <c r="H201" i="13"/>
  <c r="H200" i="13"/>
  <c r="H199" i="13"/>
  <c r="H198" i="13" s="1"/>
  <c r="H197" i="13"/>
  <c r="H196" i="13"/>
  <c r="H195" i="13"/>
  <c r="H194" i="13"/>
  <c r="H193" i="13"/>
  <c r="H192" i="13"/>
  <c r="H191" i="13"/>
  <c r="H190" i="13"/>
  <c r="H189" i="13"/>
  <c r="H188" i="13"/>
  <c r="H187" i="13"/>
  <c r="H186" i="13"/>
  <c r="H185" i="13"/>
  <c r="H184" i="13"/>
  <c r="H183" i="13"/>
  <c r="H182" i="13"/>
  <c r="H181" i="13"/>
  <c r="H180" i="13"/>
  <c r="H179" i="13"/>
  <c r="H178" i="13"/>
  <c r="H177" i="13"/>
  <c r="H176" i="13"/>
  <c r="H175" i="13"/>
  <c r="H174" i="13"/>
  <c r="H171" i="13"/>
  <c r="H170" i="13"/>
  <c r="H169" i="13"/>
  <c r="H168" i="13"/>
  <c r="H167" i="13"/>
  <c r="H166" i="13"/>
  <c r="H165" i="13"/>
  <c r="H164" i="13"/>
  <c r="H163" i="13"/>
  <c r="H162" i="13" s="1"/>
  <c r="H161" i="13"/>
  <c r="H160" i="13"/>
  <c r="H159" i="13"/>
  <c r="H158" i="13"/>
  <c r="H157" i="13"/>
  <c r="H156" i="13"/>
  <c r="H155" i="13"/>
  <c r="H154" i="13"/>
  <c r="H153" i="13"/>
  <c r="H152" i="13" s="1"/>
  <c r="H150" i="13"/>
  <c r="H149" i="13"/>
  <c r="H148" i="13"/>
  <c r="H147" i="13"/>
  <c r="H146" i="13"/>
  <c r="H145" i="13"/>
  <c r="H144" i="13"/>
  <c r="H143" i="13"/>
  <c r="H142" i="13"/>
  <c r="H141" i="13"/>
  <c r="H140" i="13"/>
  <c r="H139" i="13"/>
  <c r="H138" i="13"/>
  <c r="H137" i="13"/>
  <c r="H136" i="13"/>
  <c r="H135" i="13"/>
  <c r="H134" i="13"/>
  <c r="H133" i="13"/>
  <c r="H132" i="13"/>
  <c r="H131" i="13"/>
  <c r="H130" i="13"/>
  <c r="H129" i="13"/>
  <c r="H128" i="13"/>
  <c r="H126" i="13" s="1"/>
  <c r="H127" i="13"/>
  <c r="H125" i="13"/>
  <c r="H124" i="13"/>
  <c r="H123" i="13"/>
  <c r="H122" i="13"/>
  <c r="H121" i="13"/>
  <c r="H120" i="13"/>
  <c r="H119" i="13"/>
  <c r="H118" i="13"/>
  <c r="H117" i="13"/>
  <c r="H116" i="13"/>
  <c r="H115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5" i="13"/>
  <c r="H86" i="13"/>
  <c r="H87" i="13"/>
  <c r="H88" i="13"/>
  <c r="H89" i="13"/>
  <c r="H90" i="13"/>
  <c r="H91" i="13"/>
  <c r="H92" i="13"/>
  <c r="H8" i="13"/>
  <c r="H294" i="13"/>
  <c r="H243" i="13"/>
  <c r="B4" i="14"/>
  <c r="I150" i="14"/>
  <c r="I129" i="14"/>
  <c r="I108" i="14"/>
  <c r="I80" i="14"/>
  <c r="I64" i="14"/>
  <c r="I16" i="14"/>
  <c r="I6" i="14"/>
  <c r="I165" i="14"/>
  <c r="I164" i="14"/>
  <c r="I163" i="14"/>
  <c r="I162" i="14"/>
  <c r="I161" i="14"/>
  <c r="I160" i="14"/>
  <c r="I159" i="14"/>
  <c r="I158" i="14"/>
  <c r="I157" i="14"/>
  <c r="I156" i="14"/>
  <c r="I155" i="14"/>
  <c r="I153" i="14" s="1"/>
  <c r="I154" i="14"/>
  <c r="I147" i="14"/>
  <c r="I146" i="14"/>
  <c r="I145" i="14"/>
  <c r="I144" i="14"/>
  <c r="I143" i="14"/>
  <c r="I142" i="14"/>
  <c r="I141" i="14"/>
  <c r="I140" i="14"/>
  <c r="I139" i="14"/>
  <c r="I138" i="14"/>
  <c r="I137" i="14"/>
  <c r="I136" i="14"/>
  <c r="I132" i="14" s="1"/>
  <c r="I135" i="14"/>
  <c r="I134" i="14"/>
  <c r="I133" i="14"/>
  <c r="I126" i="14"/>
  <c r="I125" i="14"/>
  <c r="I124" i="14"/>
  <c r="I123" i="14"/>
  <c r="I122" i="14"/>
  <c r="I121" i="14"/>
  <c r="I120" i="14"/>
  <c r="I119" i="14"/>
  <c r="I118" i="14"/>
  <c r="I117" i="14"/>
  <c r="I116" i="14"/>
  <c r="I115" i="14"/>
  <c r="I114" i="14"/>
  <c r="I113" i="14"/>
  <c r="I112" i="14"/>
  <c r="I105" i="14"/>
  <c r="I104" i="14"/>
  <c r="I103" i="14"/>
  <c r="I102" i="14"/>
  <c r="I101" i="14"/>
  <c r="I100" i="14"/>
  <c r="I99" i="14"/>
  <c r="I98" i="14"/>
  <c r="I97" i="14"/>
  <c r="I96" i="14"/>
  <c r="I95" i="14"/>
  <c r="I94" i="14"/>
  <c r="I93" i="14"/>
  <c r="I92" i="14"/>
  <c r="I91" i="14"/>
  <c r="I90" i="14"/>
  <c r="I89" i="14"/>
  <c r="I88" i="14"/>
  <c r="I87" i="14"/>
  <c r="I86" i="14"/>
  <c r="I83" i="14" s="1"/>
  <c r="I85" i="14"/>
  <c r="I84" i="14"/>
  <c r="I77" i="14"/>
  <c r="I76" i="14"/>
  <c r="I75" i="14"/>
  <c r="I74" i="14"/>
  <c r="I73" i="14"/>
  <c r="I72" i="14"/>
  <c r="I71" i="14"/>
  <c r="I70" i="14"/>
  <c r="I69" i="14"/>
  <c r="I68" i="14"/>
  <c r="I67" i="14" s="1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4" i="14"/>
  <c r="I13" i="14"/>
  <c r="I12" i="14"/>
  <c r="I11" i="14"/>
  <c r="I10" i="14"/>
  <c r="I9" i="14"/>
  <c r="D35" i="12"/>
  <c r="D13" i="12"/>
  <c r="D11" i="12"/>
  <c r="D34" i="12"/>
  <c r="D33" i="12"/>
  <c r="D32" i="12"/>
  <c r="D31" i="12"/>
  <c r="D29" i="12"/>
  <c r="D16" i="12"/>
  <c r="H173" i="13" l="1"/>
  <c r="H172" i="13" s="1"/>
  <c r="H114" i="13"/>
  <c r="H94" i="13"/>
  <c r="H93" i="13" s="1"/>
  <c r="H84" i="13"/>
  <c r="H7" i="13" s="1"/>
  <c r="H270" i="13"/>
  <c r="H242" i="13"/>
  <c r="H214" i="13"/>
  <c r="H151" i="13"/>
  <c r="I111" i="14"/>
  <c r="I19" i="14"/>
  <c r="G5" i="13" l="1"/>
</calcChain>
</file>

<file path=xl/sharedStrings.xml><?xml version="1.0" encoding="utf-8"?>
<sst xmlns="http://schemas.openxmlformats.org/spreadsheetml/2006/main" count="1947" uniqueCount="597">
  <si>
    <t>CENTO</t>
  </si>
  <si>
    <t>M2</t>
  </si>
  <si>
    <t>M</t>
  </si>
  <si>
    <t>KG</t>
  </si>
  <si>
    <t>UN</t>
  </si>
  <si>
    <t>H</t>
  </si>
  <si>
    <t>m² total</t>
  </si>
  <si>
    <t>TOTAL R$</t>
  </si>
  <si>
    <t>UNIDADE</t>
  </si>
  <si>
    <t>ADESIVO ACRILICO/COLA DE CONTATO</t>
  </si>
  <si>
    <t>1,69</t>
  </si>
  <si>
    <t>ELETRICISTA</t>
  </si>
  <si>
    <t>GESSEIRO</t>
  </si>
  <si>
    <t>MESTRE DE OBRAS</t>
  </si>
  <si>
    <t>PEDREIRO</t>
  </si>
  <si>
    <t>PINTOR</t>
  </si>
  <si>
    <t>REJUNTE BRANCO, CIMENTICIO</t>
  </si>
  <si>
    <t>SELADOR PVA PAREDES INTERNAS</t>
  </si>
  <si>
    <t>SISAL EM FIBRA</t>
  </si>
  <si>
    <t>CUSTO TOTAL</t>
  </si>
  <si>
    <t>EXECUÇÃO DE ESCRITÓRIO EM CANTEIRO DE OBRA EM CHAPA DE MADEIRA COMPENSADA, NÃO INCLUSO MOBILIÁRIO E EQUIPAMENTOS. AF_02/2016</t>
  </si>
  <si>
    <t>EXECUÇÃO DE ALMOXARIFADO EM CANTEIRO DE OBRA EM CHAPA DE MADEIRA COMPENSADA, INCLUSO PRATELEIRAS. AF_02/2016</t>
  </si>
  <si>
    <t>CHP</t>
  </si>
  <si>
    <t>CHI</t>
  </si>
  <si>
    <t>TRAMA DE MADEIRA COMPOSTA POR TERÇAS PARA TELHADOS DE ATÉ 2 ÁGUAS PARA TELHA ONDULADA DE FIBROCIMENTO, METÁLICA, PLÁSTICA OU TERMOACÚSTICA, INCLUSO TRANSPORTE VERTICAL. AF_07/2019</t>
  </si>
  <si>
    <t>TELHAMENTO COM TELHA ONDULADA DE FIBROCIMENTO E = 6 MM, COM RECOBRIMENTO LATERAL DE 1 1/4 DE ONDA PARA TELHADO COM INCLINAÇÃO MÁXIMA DE 10°, COM ATÉ 2 ÁGUAS, INCLUSO IÇAMENTO. AF_07/2019</t>
  </si>
  <si>
    <t>M3</t>
  </si>
  <si>
    <t>PORTA DE MADEIRA</t>
  </si>
  <si>
    <t>KIT DE PORTA DE MADEIRA PARA VERNIZ, SEMI-OCA (LEVE OU MÉDIA), PADRÃO MÉDIO, 90X210CM, ESPESSURA DE 3,5CM, ITENS INCLUSOS: DOBRADIÇAS, MONTAGEM E INSTALAÇÃO DE BATENTE, FECHADURA COM EXECUÇÃO DO FURO - FORNECIMENTO E INSTALAÇÃO. AF_12/2019</t>
  </si>
  <si>
    <t>JANELA DE AÇO TIPO BASCULANTE PARA VIDROS, COM BATENTE, FERRAGENS E PINTURA ANTICORROSIVA. EXCLUSIVE VIDROS, ACABAMENTO, ALIZAR E CONTRAMARCO. FORNECIMENTO E INSTALAÇÃO. AF_12/2019</t>
  </si>
  <si>
    <t>ELETRODUTO FLEXÍVEL CORRUGADO REFORÇADO, PVC, DN 20 MM (1/2"), PARA CIRCUITOS TERMINAIS, INSTALADO EM PAREDE - FORNECIMENTO E INSTALAÇÃO. AF_12/2015</t>
  </si>
  <si>
    <t>CABO DE COBRE FLEXÍVEL ISOLADO, 1,5 MM², ANTI-CHAMA 450/750 V, PARA CIRCUITOS TERMINAIS - FORNECIMENTO E INSTALAÇÃO. AF_12/2015</t>
  </si>
  <si>
    <t>CABO DE COBRE FLEXÍVEL ISOLADO, 2,5 MM², ANTI-CHAMA 450/750 V, PARA CIRCUITOS TERMINAIS - FORNECIMENTO E INSTALAÇÃO. AF_12/2015</t>
  </si>
  <si>
    <t>CAIXA ENTERRADA ELÉTRICA RETANGULAR, EM ALVENARIA COM TIJOLOS CERÂMICOS MACIÇOS, FUNDO COM BRITA, DIMENSÕES INTERNAS: 0,3X0,3X0,3 M. AF_05/2018</t>
  </si>
  <si>
    <t>74130/1</t>
  </si>
  <si>
    <t>INTERRUPTOR SIMPLES (1 MÓDULO), 10A/250V, INCLUINDO SUPORTE E PLACA - FORNECIMENTO E INSTALAÇÃO. AF_12/2015</t>
  </si>
  <si>
    <t>TOMADA BAIXA DE EMBUTIR (1 MÓDULO), 2P+T 10 A, INCLUINDO SUPORTE E PLACA - FORNECIMENTO E INSTALAÇÃO. AF_12/2015</t>
  </si>
  <si>
    <t>LUMINÁRIA TIPO CALHA, DE SOBREPOR, COM 2 LÂMPADAS TUBULARES FLUORESCENTES DE 36 W, COM REATOR DE PARTIDA RÁPIDA - FORNECIMENTO E INSTALAÇÃO. AF_02/2020</t>
  </si>
  <si>
    <t>CABO ELETRÔNICO CATEGORIA 5E, INSTALADO EM EDIFICAÇÃO INSTITUCIONAL - FORNECIMENTO E INSTALAÇÃO. AF_11/2019</t>
  </si>
  <si>
    <t>PATCH PANEL 24 PORTAS, CATEGORIA 5E - FORNECIMENTO E INSTALAÇÃO. AF_11/2019</t>
  </si>
  <si>
    <t>TOMADA DE REDE RJ45 - FORNECIMENTO E INSTALAÇÃO. AF_11/2019</t>
  </si>
  <si>
    <t>TUBO EM COBRE FLEXÍVEL, DN 3/8", COM ISOLAMENTO, INSTALADO EM RAMAL DE ALIMENTAÇÃO DE AR CONDICIONADO COM CONDENSADORA INDIVIDUAL  FORNECIMENTO E INSTALAÇÃO. AF_12/2015</t>
  </si>
  <si>
    <t>74166/1</t>
  </si>
  <si>
    <t>CAIXA DE INSPEÇÃO EM CONCRETO PRÉ-MOLDADO DN 60CM COM TAMPA H= 60CM - FORNECIMENTO E INSTALACAO</t>
  </si>
  <si>
    <t>RASGO EM ALVENARIA PARA RAMAIS/ DISTRIBUIÇÃO COM DIAMETROS MENORES OU IGUAIS A 40 MM. AF_05/2015</t>
  </si>
  <si>
    <t>FIXAÇÃO DE TUBOS HORIZONTAIS DE PVC, CPVC OU COBRE DIÂMETROS MENORES OU IGUAIS A 40 MM OU ELETROCALHAS ATÉ 150MM DE LARGURA, COM ABRAÇADEIRA METÁLICA RÍGIDA TIPO D 1/2, FIXADA EM PERFILADO EM LAJE. AF_05/2015</t>
  </si>
  <si>
    <t>FIXAÇÃO DE TUBOS VERTICAIS DE PPR DIÂMETROS MENORES OU IGUAIS A 40 MM COM ABRAÇADEIRA METÁLICA RÍGIDA TIPO D 1/2", FIXADA EM PERFILADO EM ALVENARIA. AF_05/2015</t>
  </si>
  <si>
    <t>PAREDE COM PLACAS DE GESSO ACARTONADO (DRYWALL), PARA USO INTERNO, COM DUAS FACES SIMPLES E ESTRUTURA METÁLICA COM GUIAS SIMPLES, COM VÃOS AF_06/2017_P</t>
  </si>
  <si>
    <t>APLICAÇÃO DE FUNDO SELADOR LÁTEX PVA EM PAREDES, UMA DEMÃO. AF_06/2014</t>
  </si>
  <si>
    <t>APLICAÇÃO MANUAL DE PINTURA COM TINTA LÁTEX ACRÍLICA EM PAREDES, DUAS DEMÃOS. AF_06/2014</t>
  </si>
  <si>
    <t>APLICAÇÃO E LIXAMENTO DE MASSA LÁTEX EM TETO, UMA DEMÃO. AF_06/2014</t>
  </si>
  <si>
    <t>73978/1</t>
  </si>
  <si>
    <t>PINTURA HIDROFUGANTE COM SILICONE SOBRE PISO CIMENTADO, UMA DEMAO</t>
  </si>
  <si>
    <t>PISO VINÍLICO SEMI-FLEXÍVEL EM PLACAS, PADRÃO LISO, ESPESSURA 3,2 MM, FIXADO COM COLA. AF_06/2018</t>
  </si>
  <si>
    <t>RODAPÉ EM MÁRMORE, ALTURA 7 CM. AF_06/2018</t>
  </si>
  <si>
    <t>RODAPE EM MADEIRA, ALTURA 7CM, FIXADO EM PECAS DE MADEIRA</t>
  </si>
  <si>
    <t>REVESTIMENTO CERÂMICO PARA PAREDES EXTERNAS EM PASTILHAS DE PORCELANA 5 X 5 CM (PLACAS DE 30 X 30 CM), ALINHADAS A PRUMO, APLICADO EM PANOS COM VÃOS. AF_06/2014</t>
  </si>
  <si>
    <t>FORRO EM PLACAS DE GESSO, PARA AMBIENTES COMERCIAIS. AF_05/2017_P</t>
  </si>
  <si>
    <t>L</t>
  </si>
  <si>
    <t>LIMPEZA DE PISO CERÂMICO OU PORCELANATO COM PANO ÚMIDO. AF_04/2019</t>
  </si>
  <si>
    <t>LIMPEZA DE SUPERFÍCIE COM JATO DE ALTA PRESSÃO. AF_04/2019</t>
  </si>
  <si>
    <t>REMOÇÃO DE CHAPAS E PERFIS DE DRYWALL, DE FORMA MANUAL, SEM REAPROVEITAMENTO. AF_12/2017</t>
  </si>
  <si>
    <t>REMOÇÃO DE FORRO DE GESSO, DE FORMA MANUAL, SEM REAPROVEITAMENTO. AF_12/2017</t>
  </si>
  <si>
    <t>REMOÇÃO DE JANELAS, DE FORMA MANUAL, SEM REAPROVEITAMENTO. AF_12/2017</t>
  </si>
  <si>
    <t>ENGENHEIRO CIVIL DE OBRA SENIOR COM ENCARGOS COMPLEMENTARES</t>
  </si>
  <si>
    <t>DESCRIÇÃO</t>
  </si>
  <si>
    <t>CJ</t>
  </si>
  <si>
    <t>18L</t>
  </si>
  <si>
    <t>m total</t>
  </si>
  <si>
    <t>TOTAL DA OBRA</t>
  </si>
  <si>
    <t>KIT DE PORTA DE MADEIRA, CORRER, PADRÃO POPULAR, 90X217CM, ESPESSURA DE 3,5CM, ITENS INCLUSOS: TRILHO SUPERIOR E INFERIOR, FECHADURA BICO DE PAPAGAIO, BATENTE, PUXADOR</t>
  </si>
  <si>
    <t>APLICAÇÃO MANUAL DE SELANTE ELÁSTICO MONOCOMPONENTE A BASE DE POLIUTERANO PARA JUNTA</t>
  </si>
  <si>
    <t>REJUNTAMENTO COLORIDO CIMENTICIO</t>
  </si>
  <si>
    <t>DESCRIÇÃO DA COMPOSIÇÃO</t>
  </si>
  <si>
    <t>R$/UN.</t>
  </si>
  <si>
    <t>TOTAL GERAL</t>
  </si>
  <si>
    <t>LOCALIDADE SINAPI: PARANÁ</t>
  </si>
  <si>
    <t>FONTE</t>
  </si>
  <si>
    <t>CÓDIGO</t>
  </si>
  <si>
    <t>QUANTIDADE</t>
  </si>
  <si>
    <t>CUSTO UNITÁRIO</t>
  </si>
  <si>
    <t xml:space="preserve">BDI PADRÃO: </t>
  </si>
  <si>
    <t>UNITÁRIO COM BDI (R$)</t>
  </si>
  <si>
    <t>VALOR TOTAL COM BDI (R$)</t>
  </si>
  <si>
    <t>SISTEMA DE INFORMAÇÃO-TELEFONIA-COMUNICAÇÃO/1º pavimento</t>
  </si>
  <si>
    <t>SALA FINANCEIRO/1º pavimento</t>
  </si>
  <si>
    <t>PLENÁRIA/2º pavimento</t>
  </si>
  <si>
    <t>m²</t>
  </si>
  <si>
    <t>m</t>
  </si>
  <si>
    <t>kg</t>
  </si>
  <si>
    <t>CAIBRO DE MADEIRA NÃO APARELHADA (5x6cm)</t>
  </si>
  <si>
    <t>PREGO COM CABECA 18 X 27</t>
  </si>
  <si>
    <t>RODAPE DE MADEIRA MACICA (1,5x7cm)</t>
  </si>
  <si>
    <t>CARPINTEIRO</t>
  </si>
  <si>
    <t>TINTA ACRILICA</t>
  </si>
  <si>
    <t>SUPORTE PARAFUSADO COM PLACA DE ENCAIXE 4" X 2" MÉDIO</t>
  </si>
  <si>
    <t>INTERRUPTOR SIMPLES (1 MÓDULO)</t>
  </si>
  <si>
    <t>TOMADA BAIXA DE EMBUTIR (1 MÓDULO), 2P+T 10 A</t>
  </si>
  <si>
    <t>AUXILIAR DE ELETRICISTA</t>
  </si>
  <si>
    <t>TOMADA RJ45</t>
  </si>
  <si>
    <t>CAT5E</t>
  </si>
  <si>
    <t>FITA ISOLANTE</t>
  </si>
  <si>
    <t>TOTAL:</t>
  </si>
  <si>
    <t>2.2.2</t>
  </si>
  <si>
    <t>PLACA VINILICA (3,2x30x30cm)</t>
  </si>
  <si>
    <t>PORTA DE MADEIRA DE CORRER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</si>
  <si>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</si>
  <si>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</si>
  <si>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</si>
  <si>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</si>
  <si>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</si>
  <si>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</si>
  <si>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</si>
  <si>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</si>
  <si>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</si>
  <si>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</si>
  <si>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</si>
  <si>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</si>
  <si>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</si>
  <si>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</si>
  <si>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</si>
  <si>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</si>
  <si>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</si>
  <si>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</si>
  <si>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2.2.ELETRICA/TELEFONIA</t>
  </si>
  <si>
    <t>2.2.1</t>
  </si>
  <si>
    <t>2.2.3</t>
  </si>
  <si>
    <t>2.2.4</t>
  </si>
  <si>
    <t>2.2.5</t>
  </si>
  <si>
    <t>2.2.6</t>
  </si>
  <si>
    <t>2.2.7</t>
  </si>
  <si>
    <t>2.2.8</t>
  </si>
  <si>
    <t>POLIDORA CHP</t>
  </si>
  <si>
    <t>POLIDORA CHI</t>
  </si>
  <si>
    <t>3.1.1</t>
  </si>
  <si>
    <t>3.1.7</t>
  </si>
  <si>
    <t>3.1.5</t>
  </si>
  <si>
    <t>3.1.3</t>
  </si>
  <si>
    <t>3.1.2</t>
  </si>
  <si>
    <t>3.1.4</t>
  </si>
  <si>
    <t>3.1.8</t>
  </si>
  <si>
    <t>3.1.6</t>
  </si>
  <si>
    <t>3.1.9</t>
  </si>
  <si>
    <t>3.2.ELETRICA/TELEFONIA</t>
  </si>
  <si>
    <t>3.2.1</t>
  </si>
  <si>
    <t>3.2.2</t>
  </si>
  <si>
    <t>3.2.4</t>
  </si>
  <si>
    <t>3.2.5</t>
  </si>
  <si>
    <t>3.2.6</t>
  </si>
  <si>
    <t>3.2.7</t>
  </si>
  <si>
    <t>3.2.8</t>
  </si>
  <si>
    <t>TUBO DE COBRE AR CONDICIONADO</t>
  </si>
  <si>
    <t>TUBO DE BORRACHA AR CONDICIONADO</t>
  </si>
  <si>
    <t>ENCANADOR AUX.</t>
  </si>
  <si>
    <t>ENCANADOR</t>
  </si>
  <si>
    <t>4.1.1</t>
  </si>
  <si>
    <t>5.1.1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</si>
  <si>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</si>
  <si>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</si>
  <si>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</si>
  <si>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</si>
  <si>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</si>
  <si>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</si>
  <si>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</si>
  <si>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</si>
  <si>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</si>
  <si>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</si>
  <si>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</si>
  <si>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</si>
  <si>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</si>
  <si>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</si>
  <si>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</si>
  <si>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</si>
  <si>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>4.1.18</t>
  </si>
  <si>
    <t>4.1.19</t>
  </si>
  <si>
    <t>4.1.20</t>
  </si>
  <si>
    <t>4.1.21</t>
  </si>
  <si>
    <t>4.1.22</t>
  </si>
  <si>
    <t>4.1.23</t>
  </si>
  <si>
    <t>5.1ESTRUTURA</t>
  </si>
  <si>
    <t>LUMINARIA 2 LAMPADAS TUBULAR</t>
  </si>
  <si>
    <t>5.1.2</t>
  </si>
  <si>
    <t>5.1.4</t>
  </si>
  <si>
    <t>5.1.3</t>
  </si>
  <si>
    <t>5.1.5</t>
  </si>
  <si>
    <t>5.1.9</t>
  </si>
  <si>
    <t>5.1.6</t>
  </si>
  <si>
    <t>5.1.7</t>
  </si>
  <si>
    <t>5.1.8</t>
  </si>
  <si>
    <t>5.1.10</t>
  </si>
  <si>
    <t>5.1.11</t>
  </si>
  <si>
    <t>5.1.12</t>
  </si>
  <si>
    <t>5.1.13</t>
  </si>
  <si>
    <t>5.1.14</t>
  </si>
  <si>
    <t>5.2.ELETRICA/TELEFONIA</t>
  </si>
  <si>
    <t>5.2.1</t>
  </si>
  <si>
    <t>5.2.2</t>
  </si>
  <si>
    <t>5.2.3</t>
  </si>
  <si>
    <t>5.2.4</t>
  </si>
  <si>
    <t>5.2.5</t>
  </si>
  <si>
    <t>5.2.6</t>
  </si>
  <si>
    <t>ARAME GALVANIZADO</t>
  </si>
  <si>
    <t>GESSO EM PÓ</t>
  </si>
  <si>
    <t>PLACA DE GESSO 60x60xcm</t>
  </si>
  <si>
    <t>PARAFUSO AUTOBROCANTE (4.2x19mm)</t>
  </si>
  <si>
    <t>SELANTE ELASTICO</t>
  </si>
  <si>
    <t>LAVADORA DE ALTA PRESSÃO</t>
  </si>
  <si>
    <t>IMPERMEABILIZANTE</t>
  </si>
  <si>
    <t>PASTILHA CERAMICA ((5x5cm)</t>
  </si>
  <si>
    <t>ARGAMASSA COLANTE</t>
  </si>
  <si>
    <t>AZULEJISTA</t>
  </si>
  <si>
    <t>6.2.ELETRICA/TELEFONIA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</si>
  <si>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</si>
  <si>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</si>
  <si>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</si>
  <si>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</si>
  <si>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</si>
  <si>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</si>
  <si>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</si>
  <si>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</si>
  <si>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</si>
  <si>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</si>
  <si>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</si>
  <si>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</si>
  <si>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</si>
  <si>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</si>
  <si>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6.2.1</t>
  </si>
  <si>
    <t>6.2.2</t>
  </si>
  <si>
    <t>6.2.4</t>
  </si>
  <si>
    <t>6.2.5</t>
  </si>
  <si>
    <t>6.2.6</t>
  </si>
  <si>
    <t>6.2.7</t>
  </si>
  <si>
    <t>6.2.9</t>
  </si>
  <si>
    <t>RISCO</t>
  </si>
  <si>
    <t>LUCRO</t>
  </si>
  <si>
    <t>PIS</t>
  </si>
  <si>
    <t>-----</t>
  </si>
  <si>
    <t xml:space="preserve">   </t>
  </si>
  <si>
    <t>RODAPE EM MARMORE</t>
  </si>
  <si>
    <t>ARGAMASSA</t>
  </si>
  <si>
    <t>MARMORISTA/GRANITEIRO</t>
  </si>
  <si>
    <t>ELETRODUTO</t>
  </si>
  <si>
    <t>REJUNTE COLORIDO</t>
  </si>
  <si>
    <t>TOTAL DA OBRA+BDI:</t>
  </si>
  <si>
    <t>ESTRUTURA:</t>
  </si>
  <si>
    <t>BDI:</t>
  </si>
  <si>
    <t>LIXA EM FOLHA PAREDE</t>
  </si>
  <si>
    <t>LIXAMENTO DE MASSA LÁTEX EM PAREDES, UMA DEMÃO. AF_06/2014</t>
  </si>
  <si>
    <t>MASSA CORRIDA</t>
  </si>
  <si>
    <t>AR CONDICIONADO MODELO ICS9QFR4</t>
  </si>
  <si>
    <t>SERVENTE (AUX. GERAL)</t>
  </si>
  <si>
    <t>SALA BIBLIOTECA/Térreo</t>
  </si>
  <si>
    <t>CABO DE COBRE 2.5mm</t>
  </si>
  <si>
    <t>CABO DE COBRE 1.5mm</t>
  </si>
  <si>
    <t>2.2.9</t>
  </si>
  <si>
    <t>PATCH PANEL 24 PORTAS, CATEGORIA CAT54</t>
  </si>
  <si>
    <t>COTOVELO PARA CANALETA DE PVC.</t>
  </si>
  <si>
    <t>CANALETA DE PVC, DUTOTEC</t>
  </si>
  <si>
    <t>6.2.3</t>
  </si>
  <si>
    <t>6.2.8</t>
  </si>
  <si>
    <t>6.2.10</t>
  </si>
  <si>
    <t>CABO HDMI</t>
  </si>
  <si>
    <t>3.2.3</t>
  </si>
  <si>
    <t>3.2.9</t>
  </si>
  <si>
    <t>POSTE CONDUTOR</t>
  </si>
  <si>
    <t>MESA DE SOM: MG10XUF YAMAHA</t>
  </si>
  <si>
    <t>SPLITER: KRAMER VM-3UHD 1X3 4K UHD HDMI DISTRIBUTION AMPLLIFIER</t>
  </si>
  <si>
    <t>GRAVADOR DE VÍDEO: HYPER DECK STUDIO</t>
  </si>
  <si>
    <t>PROJETOR CASSIO XJ-V110W</t>
  </si>
  <si>
    <t>EXTRATOR DE SINAL HDMI EM AUDIO E VÍDEO: EXTRATOS DE ÁUDIO HDMI WAVE</t>
  </si>
  <si>
    <t>MONITOR LG LED 25' ULTRAWIDE, FULL HD, IPS, HDMI - 25UM58-P</t>
  </si>
  <si>
    <t>AUDIOVISUAL:</t>
  </si>
  <si>
    <t>ELÉTRICA/TELEFONIA:</t>
  </si>
  <si>
    <t>CABO SDI</t>
  </si>
  <si>
    <t>CABO RCA</t>
  </si>
  <si>
    <t>Kg</t>
  </si>
  <si>
    <t>BATENTE PARA PORTA DE MADEIRA</t>
  </si>
  <si>
    <t>FECHADURA DE EMBUTIR COM CILINDRO</t>
  </si>
  <si>
    <t>ALIZAR PARA PORTA</t>
  </si>
  <si>
    <t>ART EXECUÇÃO DE OBRA</t>
  </si>
  <si>
    <t xml:space="preserve">CAIBRO DE MADEIRA </t>
  </si>
  <si>
    <t xml:space="preserve">TABUA DE MADEIRA </t>
  </si>
  <si>
    <t>EXTINTOR DE INCENDIO PORTATIL (PQS)</t>
  </si>
  <si>
    <t>EXTINTOR DE INCENDIO PORTATIL ÁGUA</t>
  </si>
  <si>
    <t>FECHO / TRINCO / FERROLHO, DE SOBREPOR</t>
  </si>
  <si>
    <t xml:space="preserve">FORRO DE PVC LISO, BRANCO, REGUA DE 10 </t>
  </si>
  <si>
    <t>DISJUNTOR TERMOMAGNETICO MONOPOLAR</t>
  </si>
  <si>
    <t>ALVENARIA EMBASAMENTO E=20 CM</t>
  </si>
  <si>
    <t>QUADRO DE DISTRIBUICAO DE ENERGIA P/ 6 DISJUNTORES TERMOMAGNETICOS MONOPOLARES SEM BARRAMENTO</t>
  </si>
  <si>
    <t xml:space="preserve">CARPINTEIRO DE FORMAS </t>
  </si>
  <si>
    <t>APLICAÇÃO MANUAL DE PINTURA</t>
  </si>
  <si>
    <t>PORTA EM ALUMÍNIO DE ABRIR TIPO VENEZIANA</t>
  </si>
  <si>
    <t>ELETRODUTO RÍGIDO ROSCÁVEL, PVC, DN 20 MM (1/2"), PARA CIRCUITOS TERMINAIS</t>
  </si>
  <si>
    <t>CURVA 90 GRAUS PARA ELETRODUTO, PVC, ROSCÁVEL, DN 20 MM (1/2")</t>
  </si>
  <si>
    <t>CABO DE COBRE FLEXÍVEL ISOLADO, 1,5 MM², ANTI-CHAMA 450/750 V</t>
  </si>
  <si>
    <t>CABO DE COBRE FLEXÍVEL ISOLADO, 2,5 MM², ANTI-CHAMA 450/750 V</t>
  </si>
  <si>
    <t>CAIXA OCTOGONAL 3" X 3", PVC</t>
  </si>
  <si>
    <t>INTERRUPTOR SIMPLES (1 MÓDULO) COM 2 TOMADAS DE EMBUTIR 2P+T 10 A</t>
  </si>
  <si>
    <t>ESCAVAÇÃO MANUAL DE VALA COM PROFUNDIDADE MENOR</t>
  </si>
  <si>
    <t>LASTRO DE CONCRETO MAGRO, APLICADO EM PISOS OU RADIERS, ESPESSURA DE 3 CM.</t>
  </si>
  <si>
    <t>LASTRO DE CONCRETO MAGRO, APLICADO EM PISOS OU RADIERS, ESPESSURA DE 5 CM</t>
  </si>
  <si>
    <t>CONDULETE DE PVC, TIPO B, PARA ELETRODUTO DE PVC SOLDÁVEL DN 25 MM (3/4'')</t>
  </si>
  <si>
    <t>CONDULETE DE PVC, TIPO LB, PARA ELETRODUTO DE PVC SOLDÁVEL DN 25 MM (3/4'')</t>
  </si>
  <si>
    <t>REATERRO MANUAL APILOADO COM SOQUETE.</t>
  </si>
  <si>
    <t>LUMINÁRIA TIPO CALHA, DE SOBREPOR, COM 2 LÂMPADAS TUBULARES FLUORESCENTES DE 36 W</t>
  </si>
  <si>
    <t>LUMINÁRIA TIPO SPOT, DE SOBREPOR, COM 1 LÂMPADA FLUORESCENTE DE 15 W</t>
  </si>
  <si>
    <t>LÂMPADA COMPACTA FLUORESCENTE DE 15 W</t>
  </si>
  <si>
    <t>PAREDE DE MADEIRA COMPENSADA PARA CONSTRUÇÃO TEMPORÁRIA EM CHAPA SIMPLES</t>
  </si>
  <si>
    <t>FECHADURA DE EMBUTIR PARA PORTA EXTERNA / ENTRADA, MAQUINA 40 MM</t>
  </si>
  <si>
    <t>FECHADURA DE EMBUTIR PARA PORTA DE BANHEIRO, TIPO TRANQUETA, MAQUINA 40 MM</t>
  </si>
  <si>
    <t>QUADRO DE DISTRIBUICAO DE ENERGIA EM CHAPA DE ACO GALVANIZADO, PARA 12 DISJUNTORES TERMOMAGNETICOS MONOPOLARES</t>
  </si>
  <si>
    <t>VASO SANITÁRIO SIFONADO COM CAIXA ACOPLADA LOUÇA BRANCA</t>
  </si>
  <si>
    <t>BANCADA DE MÁRMORE SINTÉTICO 120 X 60CM, COM CUBA INTEGRADA</t>
  </si>
  <si>
    <t>LAVATÓRIO LOUÇA BRANCA SUSPENSO, 29,5 X 39CM OU EQUIVALENTE, PADRÃO POPULAR, INCLUSO SIFÃO FLEXÍVEL EM PVC</t>
  </si>
  <si>
    <t>MASSA ÚNICA, PARA RECEBIMENTO DE PINTURA, EM ARGAMASSA TRAÇO 1:2:8, PREPARO MANUAL</t>
  </si>
  <si>
    <t>CHAPISCO APLICADO EM ALVENARIAS E ESTRUTURAS DE CONCRETO INTERNAS, COM ROLO PARA TEXTURA ACRÍLICA.</t>
  </si>
  <si>
    <t>(COMPOSIÇÃO REPRESENTATIVA) DO SERVIÇO DE ALVENARIA DE VEDAÇÃO DE BLOCOS VAZADOS DE CERÂMICA DE 9X19X19CM (ESPESSURA 9CM)</t>
  </si>
  <si>
    <t>(COMPOSIÇÃO REPRESENTATIVA) DO SERVIÇO DE REVESTIMENTO CERÂMICO PARA PISO COM PLACAS TIPO GRÉS DE DIMENSÕES 35X35 CM</t>
  </si>
  <si>
    <t>(COMPOSIÇÃO REPRESENTATIVA) DO SERVIÇO DE EMBOÇO/MASSA ÚNICA, APLICADO MANUALMENTE, TRAÇO 1:2:8,</t>
  </si>
  <si>
    <t>CAIXA SIFONADA, PVC, DN 100 X 100 X 50 MM, FORNECIDA E INSTALADA EM RAMAIS</t>
  </si>
  <si>
    <t>TUBO PVC, SERIE NORMAL, ESGOTO PREDIAL, DN 40 MM</t>
  </si>
  <si>
    <t>TUBO PVC, SERIE NORMAL, ESGOTO PREDIAL, DN 50 MM</t>
  </si>
  <si>
    <t>TUBO PVC, SERIE NORMAL, ESGOTO PREDIAL, DN 100 MM</t>
  </si>
  <si>
    <t>JOELHO 90 GRAUS, PVC, SERIE NORMAL, ESGOTO PREDIAL, DN 40 MM</t>
  </si>
  <si>
    <t>JOELHO 45 GRAUS, PVC, SERIE NORMAL, ESGOTO PREDIAL, DN 40 MM</t>
  </si>
  <si>
    <t>JOELHO 90 GRAUS, PVC, SERIE NORMAL, ESGOTO PREDIAL, DN 50 MM</t>
  </si>
  <si>
    <t>CURVA CURTA 90 GRAUS, PVC, SERIE NORMAL, ESGOTO PREDIAL, DN 100 MM</t>
  </si>
  <si>
    <t>TE, PVC, SERIE NORMAL, ESGOTO PREDIAL, DN 50 X 50 MM, JUNTA ELÁSTICA</t>
  </si>
  <si>
    <t>TE, PVC, SERIE NORMAL, ESGOTO PREDIAL, DN 100 X 100 MM, JUNTA ELÁSTICA</t>
  </si>
  <si>
    <t>PONTO DE CONSUMO TERMINAL DE ÁGUA FRIA (SUBRAMAL) COM TUBULAÇÃO DE PVC, DN 25 MM</t>
  </si>
  <si>
    <t>CHUMBAMENTO LINEAR EM ALVENARIA PARA RAMAIS/DISTRIBUIÇÃO COM DIÂMETROS MENORES OU IGUAIS A 40 MM</t>
  </si>
  <si>
    <t xml:space="preserve">PORTA DE MADEIRA PARA PINTURA, SEMI-OCA (LEVE OU MÉDIA), 60X210CM, ESPESSURA DE 3,5CM, INCLUSO DOBRADIÇAS </t>
  </si>
  <si>
    <t>PORTA DE MADEIRA PARA PINTURA, SEMI-OCA (LEVE OU MÉDIA), 80X210CM, ESPESSURA DE 3,5CM, INCLUSO DOBRADIÇAS</t>
  </si>
  <si>
    <t>CABO DE COBRE FLEXÍVEL ISOLADO, 4 MM², ANTI-CHAMA 450/750 V</t>
  </si>
  <si>
    <t>SUPORTE PARAFUSADO COM PLACA DE ENCAIXE 4" X 2" ALTO (2,00 M DO PISO)</t>
  </si>
  <si>
    <t>TOMADA BAIXA DE EMBUTIR (2 MÓDULOS), 2P+T 10 A, INCLUINDO SUPORTE E PLACA</t>
  </si>
  <si>
    <t>INTERRUPTOR SIMPLES (1 MÓDULO) COM 1 TOMADA DE EMBUTIR 2P+T 10 A</t>
  </si>
  <si>
    <t>CABO DE COBRE FLEXÍVEL ISOLADO, 16 MM², ANTI-CHAMA 450/750 V</t>
  </si>
  <si>
    <t>HASTE DE ATERRAMENTO 5/8  PARA SPDA</t>
  </si>
  <si>
    <t>LÂMPADA COMPACTA FLUORESCENTE DE 20 W, BASE E27</t>
  </si>
  <si>
    <t>CABO TELEFÔNICO CCI-50 4 PARES, SEM BLINDAGEM</t>
  </si>
  <si>
    <t>CAIXA DE PASSAGEM PARA TELEFONE 15X15X10CM (SOBREPOR)</t>
  </si>
  <si>
    <t>JANELA DE MADEIRA - CEDRINHO/ANGELIM OU EQUIVALENTE DA REGIÃO - DE ABRIR COM 4 FOLHAS (2 VENEZIANAS E 2 GUILHOTINAS PARA VIDRO)</t>
  </si>
  <si>
    <t>PRODUTO</t>
  </si>
  <si>
    <t>PREÇO MÉDIO</t>
  </si>
  <si>
    <t>FORNECEDOR 2</t>
  </si>
  <si>
    <t>FORNECEDOR 1</t>
  </si>
  <si>
    <t>CÓD.</t>
  </si>
  <si>
    <t>COT.1</t>
  </si>
  <si>
    <t>CÓDIGO SINAPI/COTAÇÃO</t>
  </si>
  <si>
    <t>COT.2</t>
  </si>
  <si>
    <t>COT.3</t>
  </si>
  <si>
    <t>COT.4</t>
  </si>
  <si>
    <t>COT.5</t>
  </si>
  <si>
    <t>COT.6</t>
  </si>
  <si>
    <t>COT.9</t>
  </si>
  <si>
    <t>COT.10</t>
  </si>
  <si>
    <t>COTAÇÃO</t>
  </si>
  <si>
    <t>COTOVELO P CANALETA DE PVC.</t>
  </si>
  <si>
    <t>AR CONDICINADO MODELO SPLIT,  9000 BTU</t>
  </si>
  <si>
    <t>COT.11</t>
  </si>
  <si>
    <t>COT.12</t>
  </si>
  <si>
    <t>COT.13</t>
  </si>
  <si>
    <t>COT.14</t>
  </si>
  <si>
    <t>COT.15</t>
  </si>
  <si>
    <t>COT.16</t>
  </si>
  <si>
    <t>COT.17</t>
  </si>
  <si>
    <t>COT.18</t>
  </si>
  <si>
    <t>COT.19</t>
  </si>
  <si>
    <t>COT.20</t>
  </si>
  <si>
    <t>COT.21</t>
  </si>
  <si>
    <t>COT.22</t>
  </si>
  <si>
    <t>COT.23</t>
  </si>
  <si>
    <t>COT.24</t>
  </si>
  <si>
    <t>SELANTE ELÁSTICO MONOCOMPONENTE</t>
  </si>
  <si>
    <t>COT.25</t>
  </si>
  <si>
    <t>BANHEIRO QUIMICO</t>
  </si>
  <si>
    <t>DIÁRIA</t>
  </si>
  <si>
    <t>1 - LOCAÇÃO DE BANHEIRO QUIMICO - ALUGUEL</t>
  </si>
  <si>
    <t>4.2.ELETRICA/TELEFONIA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</si>
  <si>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</si>
  <si>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</si>
  <si>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</si>
  <si>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</si>
  <si>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</si>
  <si>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</si>
  <si>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</si>
  <si>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</si>
  <si>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</si>
  <si>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</si>
  <si>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</si>
  <si>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6.2.11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</si>
  <si>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</si>
  <si>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</si>
  <si>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</si>
  <si>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</si>
  <si>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</si>
  <si>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</si>
  <si>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</si>
  <si>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</si>
  <si>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</si>
  <si>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</si>
  <si>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</si>
  <si>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</si>
  <si>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</si>
  <si>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</si>
  <si>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7.1.15</t>
  </si>
  <si>
    <t>7.1.16</t>
  </si>
  <si>
    <t>7.1.17</t>
  </si>
  <si>
    <t>7.1.18</t>
  </si>
  <si>
    <t>7.1.19</t>
  </si>
  <si>
    <t>7.2.1</t>
  </si>
  <si>
    <t>7.2.2</t>
  </si>
  <si>
    <t>7.2.3</t>
  </si>
  <si>
    <t>7.2.4</t>
  </si>
  <si>
    <t>7.2.5</t>
  </si>
  <si>
    <t>7.2.6</t>
  </si>
  <si>
    <t>SEGURO</t>
  </si>
  <si>
    <t>GARANTIA</t>
  </si>
  <si>
    <t>DETALHAMENTO DO BDI</t>
  </si>
  <si>
    <t>Item</t>
  </si>
  <si>
    <t>Descrição dos Serviços</t>
  </si>
  <si>
    <t>%</t>
  </si>
  <si>
    <t>PV</t>
  </si>
  <si>
    <t>CD</t>
  </si>
  <si>
    <t>ADMINISTRAÇÃO CENTRAL</t>
  </si>
  <si>
    <t xml:space="preserve"> </t>
  </si>
  <si>
    <t>IMPOSTOS E TAXAS</t>
  </si>
  <si>
    <t>ISS</t>
  </si>
  <si>
    <t>Cofins</t>
  </si>
  <si>
    <t>TAXA DE RISCO</t>
  </si>
  <si>
    <t>DESPESAS FINANCEIRAS</t>
  </si>
  <si>
    <t>BDI - CALCULADO</t>
  </si>
  <si>
    <t>BDI (CALCULADO):</t>
  </si>
  <si>
    <t>ENCARGOS COMPLEMENTARES</t>
  </si>
  <si>
    <t>1.ENCARGOS COMPLEMENTARES</t>
  </si>
  <si>
    <t>ENCARGOS COMPLEMENTARES:</t>
  </si>
  <si>
    <t>ESCRITÓRIO</t>
  </si>
  <si>
    <t>Valor tabelado pelo CREA-PR</t>
  </si>
  <si>
    <t>TAXA DE MOBILIZAÇÃO DE EQUIPE E EQUIPAMENTOS</t>
  </si>
  <si>
    <t>TAXA DE DESMOBILIZAÇÃO DE EQUIPE E EQUIPAMENTOS</t>
  </si>
  <si>
    <t>TOTAL TAXA DE MOBILIZAÇÃO E DESMOBILIZAÇÃO DE EQUIPE/ LIMPEZA AO TERMINO DA OBRA</t>
  </si>
  <si>
    <t>TAXA DE MOBILIZAÇÃO E DESMOBILIZAÇÃO DE EQUIPE E EQUIPAMENTOS</t>
  </si>
  <si>
    <t>SINAPI</t>
  </si>
  <si>
    <t>2.PLENÁRIA/2º pavimento</t>
  </si>
  <si>
    <t>2.1ESTRUTURA</t>
  </si>
  <si>
    <t>2.1.19</t>
  </si>
  <si>
    <t>2.2.10</t>
  </si>
  <si>
    <t>2.2.11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</si>
  <si>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</si>
  <si>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</si>
  <si>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</si>
  <si>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</si>
  <si>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</si>
  <si>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</si>
  <si>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</si>
  <si>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</si>
  <si>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</si>
  <si>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</si>
  <si>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</si>
  <si>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2.3.12</t>
  </si>
  <si>
    <t>2.3.13</t>
  </si>
  <si>
    <t>2.3.14</t>
  </si>
  <si>
    <t>2.3.15</t>
  </si>
  <si>
    <t>2.3.16</t>
  </si>
  <si>
    <t>2.3.17</t>
  </si>
  <si>
    <t>3.SALA AMBIENTE/2ºsubsolo</t>
  </si>
  <si>
    <t>3.1.ESTRUTURA</t>
  </si>
  <si>
    <t>2.3.AUDIOVISUAL</t>
  </si>
  <si>
    <t>4.SALA BIBLIOTECA/1º subsolo</t>
  </si>
  <si>
    <t>4.1ESTRUTURA</t>
  </si>
  <si>
    <t>4.1.24</t>
  </si>
  <si>
    <t>4.2.12</t>
  </si>
  <si>
    <t>4.2.13</t>
  </si>
  <si>
    <t>4.2.14</t>
  </si>
  <si>
    <t>4.2.15</t>
  </si>
  <si>
    <t>5.CODAME-REUNIÃO/1º pavimento</t>
  </si>
  <si>
    <t>5.2.7</t>
  </si>
  <si>
    <t>5.2.8</t>
  </si>
  <si>
    <t>5.2.9</t>
  </si>
  <si>
    <t>5.2.10</t>
  </si>
  <si>
    <t>5.2.11</t>
  </si>
  <si>
    <t>6.SALA FINANCEIRO/1º pavimento</t>
  </si>
  <si>
    <t>6.1.ESTRUTURA</t>
  </si>
  <si>
    <t>7.SISTEMA DE INFORMAÇÃO-TELEFONIA-COMUNICAÇÃO/1º pavimento</t>
  </si>
  <si>
    <t>7.1.20</t>
  </si>
  <si>
    <t>7.1.21</t>
  </si>
  <si>
    <t>7.1.22</t>
  </si>
  <si>
    <t>OBS</t>
  </si>
  <si>
    <t>EMPRESA/LINK</t>
  </si>
  <si>
    <t>EMPRESA/LINK2</t>
  </si>
  <si>
    <t>https://www.crea-pr.org.br/ws/sistema-de-art-do-crea-pr/taxas-e-valores</t>
  </si>
  <si>
    <t>https://www.americanas.com.br/produto/30177253/kit-porta-de-correr-madeira-lisa-mgm-217cmx90cm-melaminico-mogno?cor=Mogno&amp;pfm_carac=porta-de-correr-de-madeira&amp;pfm_index=1&amp;pfm_page=search&amp;pfm_pos=grid&amp;pfm_type=search_page&amp;tamanho=217cm%20x%2090cm</t>
  </si>
  <si>
    <t>https://www.leroymerlin.com.br/porta-de-correr-lisa-de-sobrepor-madeira-colmeia-cru-mogno-lado-direito-2,15x0,70m-mgm_90197604</t>
  </si>
  <si>
    <t>https://www.leroymerlin.com.br/canaleta-20x12-2metros-10041-dexson-schneider_88329185</t>
  </si>
  <si>
    <t>https://www.telhanorte.com.br/canaleta-2x1-2cm-2-metros-sistema-x-30801adx-pial-1426613/p</t>
  </si>
  <si>
    <t>https://www.telhanorte.com.br/cotovelo-interno-sistema-externo-fame-628450/p</t>
  </si>
  <si>
    <t>https://www.leroymerlin.com.br/cotovelo-interno-20x12mm-dexson---schneider_88329234</t>
  </si>
  <si>
    <t>https://www.magazineluiza.com.br/ar-condicionado-split-elgin-eco-power-9000-btus-r-410-frio-220v/p/4754461/ar/arsp/</t>
  </si>
  <si>
    <t>https://www.submarino.com.br/produto/27201340/ar-condicionado-split-elgin-eco-power-9-000-btu-h-frio-hwfi09b2ia?WT.srch=1&amp;epar=bp_nb_da_go_sch_dsa_geral&amp;gclid=Cj0KCQjwuL_8BRCXARIsAGiC51Bb38VkiBVjS4Bc94_EzC7ZgLuC8u5StqM58h7_RblMxAmkm-NuOOAaAtaLEALw_wcB&amp;opn=GOOGLESEARCH&amp;voltagem=220V</t>
  </si>
  <si>
    <t>https://distribuidorsika.com.br/sikaflex-construction-300ml-branco-704#</t>
  </si>
  <si>
    <t>https://produto.mercadolivre.com.br/MLB-963112141-selante-pu30-bisnaga-bege-300ml-quartzolit-_JM#position=1&amp;type=item&amp;tracking_id=e60219bc-f4f7-42ac-8cd1-d12437c6e925</t>
  </si>
  <si>
    <t>COT.7</t>
  </si>
  <si>
    <t>COT.8</t>
  </si>
  <si>
    <t>https://www.kabum.com.br/produto/94087/cabo-hdmi-pix-2m-2-0-4k-19-pinos-018-2222</t>
  </si>
  <si>
    <t>https://www.americanas.com.br/produto/34097347/cabo-hdmi-2-0-4k-ultra-hd-2-metros?pfm_carac=cabo-hdmi-2-0-4k-ultra-hd&amp;pfm_index=4&amp;pfm_page=search&amp;pfm_pos=grid&amp;pfm_type=search_page</t>
  </si>
  <si>
    <t>https://www.jccabos.com.br/cabo-bnc-sdi-2-metros-transmissao-av-hd-8635428</t>
  </si>
  <si>
    <t>https://www.americanas.com.br/produto/1967314704/cabo-sdi-3-metros-transmissao-full-hd-dupla-blindagem-data-link?cor=Preto&amp;pfm_carac=cabo-sdi&amp;pfm_index=1&amp;pfm_page=search&amp;pfm_pos=grid&amp;pfm_type=search_page&amp;tamanho=3</t>
  </si>
  <si>
    <t>https://www.kabum.com.br/produto/7072/plus-cable-cabo-extensor-usb-a-macho-x-a-f-mea-1-8m-pc-usb1802</t>
  </si>
  <si>
    <t>https://produto.mercadolivre.com.br/MLB-1166763452-cabo-usb-20-extenso-2-metros-extensor-macho-fmea-_JM#searchVariation=34619508768&amp;position=7&amp;type=item&amp;tracking_id=fc599274-d274-45a1-9838-556db3f83dc2</t>
  </si>
  <si>
    <t>https://www.kabum.com.br/cgi-local/site/produtos/descricao_ofertas.cgi?codigo=110195</t>
  </si>
  <si>
    <t>https://www.americanas.com.br/produto/2097185602/cabo-3-3rca-1-80m-gold-c-1-coaxial-central-rca-fechado-loud?pfm_carac=cabo-rca&amp;pfm_index=13&amp;pfm_page=search&amp;pfm_pos=grid&amp;pfm_type=search_page</t>
  </si>
  <si>
    <t>EMPRESA ENGEDUTO</t>
  </si>
  <si>
    <t>EMPRESA PARCUS</t>
  </si>
  <si>
    <t>https://www.americanas.com.br/produto/217619200/mesa-de-som-yamaha-mg10xuf-110v-com-faders?WT.srch=1&amp;acc=e789ea56094489dffd798f86ff51c7a9&amp;epar=bp_pl_00_go_im_todas_geral_gmv&amp;gclid=Cj0KCQjw28T8BRDbARIsAEOMBczh5zqaHuF2JE1dCDDXxSJW22fWoF_kfZ-bL52ZYLogZ534o_VZzIwaAgN4EALw_wcB&amp;i=5b57e8a4eec3dfb1f8a6169d&amp;o=5d70037b6c28a3cb50951936&amp;opn=YSMESP&amp;sellerid=26940041000151</t>
  </si>
  <si>
    <t>https://www.pontofrio.com.br/InstrumentosMusicais/AudioIluminacao/MesasdeSom/yamaha-mg-10-xuf-mesa-analogica-serie-mg-de-10-canais-13669451.html?utm_medium=cpc&amp;utm_source=gp_pla&amp;IdSku=13669451&amp;idLojista=35165&amp;utm_campaign=apostas-3p_smart-shopping&amp;gclid=Cj0KCQjw28T8BRDbARIsAEOMBcyaFslaJdIuxDmpIwH3KCxIIfsYze2PvhnIVIOcOUeu0hg1PZqQAToaAlWREALw_wcB</t>
  </si>
  <si>
    <t>https://www.casasbahia.com.br/Cameras-Filmadoras-Drones/Acessorios/Outrosacessorioscine/micro-conversor-blackmagic-design-sdi-para-hdmi-com-fonte-de-alimentacao-13804539.html?utm_medium=Cpc&amp;utm_source=GP_PLA&amp;IdSku=13804539&amp;idLojista=10799&amp;utm_campaign=group1_smart-shopping_3p&amp;gclid=Cj0KCQjw28T8BRDbARIsAEOMBcx1K_KUbxjUXWpN2xT2eRqMl9yNLGt20mkF4TSI95to8p382jc3ReYaAsyJEALw_wcB</t>
  </si>
  <si>
    <t>https://www.extra.com.br/Cameras-Filmadoras-Drones/Acessorios/Outrosacessorioscine/micro-conversor-blackmagic-design-sdi-para-hdmi-com-fonte-de-alimentacao-13804539.html?utm_medium=cpc&amp;utm_source=gp_pla&amp;IdSku=13804539&amp;idLojista=10799&amp;utm_campaign=prod_smart-shopping-3p&amp;gclid=Cj0KCQjw28T8BRDbARIsAEOMBcz-FfrgL4Sq9vFTexS1nNkGYvXMTgpOen3SlvguStUJmkpLeVNGAu8aAsXkEALw_wcB</t>
  </si>
  <si>
    <t>https://produto.mercadolivre.com.br/MLB-1000876786-switcher-hdmi-20-4x1-4k-x-2k-60-hz-chaveador-seletor-hdmi-_JM#position=34&amp;type=item&amp;tracking_id=5bf78103-ece3-45f9-bac2-62f5dda635a0</t>
  </si>
  <si>
    <t>https://produto.mercadolivre.com.br/MLB-1536547094-divisor-splitter-hdmi-sumay-sm-sp04-1x4-hispeed-4k-oferta-_JM?matt_tool=79246729&amp;matt_word=&amp;matt_source=google&amp;matt_campaign_id=6542746973&amp;matt_ad_group_id=82254694281&amp;matt_match_type=&amp;matt_network=u&amp;matt_device=c&amp;matt_creative=385099301982&amp;matt_keyword=&amp;matt_ad_position=&amp;matt_ad_type=&amp;matt_merchant_id=243948013&amp;matt_product_id=MLB1536547094&amp;matt_product_partition_id=358100206245&amp;matt_target_id=pla-358100206245&amp;gclid=Cj0KCQjw28T8BRDbARIsAEOMBczi_3O6c6laLNDcnwexNMcBo7UtEYlx4sGYp2QG5I7kXJxhfBb1_ScaApBeEALw_wcB</t>
  </si>
  <si>
    <t>https://www.pontofrio.com.br/acessorioseinovacoes/projetoreseacessorios/Projetores/hyperdeck-studio-blackmagic-12694259.html?utm_medium=cpc&amp;utm_source=gp_pla&amp;IdSku=12694259&amp;idLojista=10799&amp;utm_campaign=apostas-3p_shopping&amp;gclid=Cj0KCQjw28T8BRDbARIsAEOMBcy0TkjxEebqoHtFbGYuceuqQXi8MnaGWmB3qhb7I8aWQ3urckDovLUaApY3EALw_wcB</t>
  </si>
  <si>
    <t>https://www.americanas.com.br/produto/1784708604/blackmagic-design-hyperdeck-studio-gravador-de-video-baseado-em-arquivo-1ru?WT.srch=1&amp;acc=e789ea56094489dffd798f86ff51c7a9&amp;epar=bp_pl_00_go_todos-os-produtos_geral_gmv&amp;gclid=Cj0KCQjw28T8BRDbARIsAEOMBczBYD-0a17qj8HOxjows7CEt-G6c8SDRrIdotucyLQKYGrNzPlz4xAaAuB_EALw_wcB&amp;i=573fef40eec3dfb1f803925a&amp;o=5ef0337df8e95eac3d53c784&amp;opn=YSMESP&amp;sellerid=13869436000163</t>
  </si>
  <si>
    <t>https://www.americanas.com.br/produto/1877524020/projetor-casio-xj-v10x?WT.srch=1&amp;acc=e789ea56094489dffd798f86ff51c7a9&amp;epar=bp_pl_00_go_inf-aces_acessorios_geral_gmv&amp;gclid=Cj0KCQjw28T8BRDbARIsAEOMBcyQGLKIl7bV42O8T2MxN7ajZjk4NkicfM8cB0lg8WHBpr18TfrOB_EaAkjYEALw_wcB&amp;i=5d37cdf149f937f625d29d5a&amp;o=5f2462dff8e95eac3d221e9e&amp;opn=YSMESP&amp;sellerid=11654411000117</t>
  </si>
  <si>
    <t>https://www.mundomax.com.br/projetor-3300-lumens-xj-f11x-dj-br-branco-casio?gclid=Cj0KCQjw28T8BRDbARIsAEOMBcxTSq_rVyQb8r-hvcIZ4a46hx4vNnrA3SVR1DhCifmMi7ZF4RXT-7IaAkH8EALw_wcB#</t>
  </si>
  <si>
    <t>https://www.cinemma.com.br/multiroom-e-acessorios/extrator-de-audio-hdmi-wave-wexa/</t>
  </si>
  <si>
    <t>https://www.americanas.com.br/produto/36874619/extrator-de-audio-wave-sound-wexa-unidade?WT.srch=1&amp;acc=e789ea56094489dffd798f86ff51c7a9&amp;epar=bp_pl_00_go_ad_todas_geral_gmv&amp;gclid=Cj0KCQjw28T8BRDbARIsAEOMBcw9r12n7SGGH1AKwuIk0rpk6tFY_kaIAe071IDSeAaQeahefu6Q_n4aAp8KEALw_wcB&amp;i=573ff601eec3dfb1f8050b63&amp;o=5b16b430ebb19ac62c675fd3&amp;opn=YSMESP&amp;sellerid=10926721000180</t>
  </si>
  <si>
    <t>https://www.mercadolivre.com.br/monitor-lg-25um58-led-25-preto-100v240v/p/MLB7568838?matt_tool=90090532&amp;matt_word=&amp;matt_source=google&amp;matt_campaign_id=6542484841&amp;matt_ad_group_id=84209438291&amp;matt_match_type=&amp;matt_network=u&amp;matt_device=c&amp;matt_creative=385102491763&amp;matt_keyword=&amp;matt_ad_position=&amp;matt_ad_type=&amp;matt_merchant_id=156905664&amp;matt_product_id=MLB7568838-product&amp;matt_product_partition_id=547786698163&amp;matt_target_id=pla-547786698163&amp;gclid=Cj0KCQjw28T8BRDbARIsAEOMBcz8lo-25qhlU3eWSUOq04rAf0MC20Rb3WmzKb1GoqWVk8wHkXlfPT4aAoCkEALw_wcB</t>
  </si>
  <si>
    <t>https://www.kabum.com.br/cgi-local/site/produtos/descricao_ofertas.cgi?codigo=113405&amp;gclid=Cj0KCQjw28T8BRDbARIsAEOMBcwXfjchLHEK9CdQyEJFafV2QqKRoIVmQjNaxQRr-RbCdir7rC44iSEaAsjXEALw_wcB</t>
  </si>
  <si>
    <t>EMPRESA RIOLE</t>
  </si>
  <si>
    <t>EMPRESA ATIVA LOCAÇÕES</t>
  </si>
  <si>
    <t>EMPRESA KN SANITÁRIOS PORTÁTEIS</t>
  </si>
  <si>
    <t>INSTALAÇÃO DE AR CONDICIONADO MODELO SPLIT, MODELO  ICS9QFR4-02, 9000 BTU</t>
  </si>
  <si>
    <t>SINDUSCOM</t>
  </si>
  <si>
    <t>COT.26</t>
  </si>
  <si>
    <t>COT.27</t>
  </si>
  <si>
    <t>ENG. CIVIL</t>
  </si>
  <si>
    <t>PAREDE DRYWALL COM ISOLAMENTO ACUSTICO DE LÃ DE ROCHA</t>
  </si>
  <si>
    <t>GDSUL</t>
  </si>
  <si>
    <t>MASTERCONS MATERIAL DE CONSTRUÇÃO</t>
  </si>
  <si>
    <t>CODAME-DEFEP/1º pavimento</t>
  </si>
  <si>
    <t>COT.30</t>
  </si>
  <si>
    <t>SWITCH 8 PORTAS</t>
  </si>
  <si>
    <t>https://www.americanas.com.br/produto/11025541?pfm_carac=%C3%BAltimos%20produtos%20vistos&amp;pfm_page=search&amp;pfm_pos=search_page.history&amp;pfm_type=vit_recommendation&amp;DCSext.recom=RR_search_page.history-RecentHistoricalItems&amp;nm_origem=rec_search_page.history-RecentHistoricalItems&amp;nm_ranking_rec=1</t>
  </si>
  <si>
    <t>https://www.kabum.com.br/cgi-local/site/produtos/descricao_ofertas.cgi?codigo=108507&amp;gclid=Cj0KCQiA-rj9BRCAARIsANB_4ABD0P56VBTeBtf0ExGAa0Auab1mw0soNkiMc67MBaIGbE3yc84SvEYaAjFYEALw_wcB</t>
  </si>
  <si>
    <t>COT.29</t>
  </si>
  <si>
    <t>2.3.18</t>
  </si>
  <si>
    <t>2.3.19</t>
  </si>
  <si>
    <t>CAMERA DE VIDEO PTZ KT-HD20CX</t>
  </si>
  <si>
    <t>CAMERA PRECISA SER DA EMPRESA RIOLE E NESTE MODELO</t>
  </si>
  <si>
    <t xml:space="preserve">CONVERSORES HDMI &gt; SDI </t>
  </si>
  <si>
    <t>CONVERSORES HDMI &gt; SDI</t>
  </si>
  <si>
    <t>SWITCHER  DE ÁUDIO E VÍDEO: BLACKMAGIC ATEM STUDIO HD</t>
  </si>
  <si>
    <t>https://www.amazon.com.br/Blackmagic-Design-Television-Studio-HD/dp/B01MV42C56</t>
  </si>
  <si>
    <t>https://produto.mercadolivre.com.br/MLB-851737977-atem-televison-studio-hd-blackmagic-_JM#position=2&amp;type=item&amp;tracking_id=fde54810-85dc-4006-9772-6cd04e8bd15c</t>
  </si>
  <si>
    <t>INTERFACE DE ÁUDIO E VÍDEO: BLACKMAGIC ATEM STUDIO HD</t>
  </si>
  <si>
    <t>DIVISOR SDI 1X4</t>
  </si>
  <si>
    <t>https://produto.mercadolivre.com.br/MLB-1627678205-divisor-sdi-1x4-splitter-sd-sdi-3g-sdi-hd-sdi-repetidor-_JM#position=1&amp;type=item&amp;tracking_id=da144154-cca2-4da9-8ffc-ee50599f8069</t>
  </si>
  <si>
    <t>https://www.cirilocabos.com.br/divisor-sdi-1x4-splitter-sdi-repetidor/p</t>
  </si>
  <si>
    <t>BLACKMAGIC WEB PRESENTER (HARDWARE DE TRANSMISSÃO)</t>
  </si>
  <si>
    <t>COT.31</t>
  </si>
  <si>
    <t>https://www.amazon.com.br/FBA_BDLKWEBPTR-Web-presenter-Blackmagic/dp/B01N5YEI0O</t>
  </si>
  <si>
    <t>https://produto.mercadolivre.com.br/MLB-1602991550-blackmagic-web-presenter-novo-_JM#position=2&amp;type=item&amp;tracking_id=e5a8e04d-d09f-44eb-9dce-acf59eb5dfeb</t>
  </si>
  <si>
    <t>COT.32</t>
  </si>
  <si>
    <t>TERANEX MINI SMART PANEL</t>
  </si>
  <si>
    <t>https://produto.mercadolivre.com.br/MLB-1682042675-blackmagic-teranex-mini-smart-panel-p-web-presenter-c-nf-_JM#position=3&amp;type=item&amp;tracking_id=cf0c9404-512d-4338-81cc-ce45a0bf7b93</t>
  </si>
  <si>
    <t>https://produto.mercadolivre.com.br/MLB-1694466996-blackmagic-teranex-mini-smart-panel-p-web-presenter-_JM#position=5&amp;type=item&amp;tracking_id=ca025baa-4ffc-4ecf-b316-d46b5535153f</t>
  </si>
  <si>
    <t>COT.33</t>
  </si>
  <si>
    <t>PLACA DE CAPTURA SDI PLUS</t>
  </si>
  <si>
    <t>https://pt.aliexpress.com/item/32794221301.html?spm=a2g0o.detail.1000023.3.46184483NGHiwd</t>
  </si>
  <si>
    <t>https://produto.mercadolivre.com.br/MLB-809662058-magewell-usb-capture-hdmi-plus-pronta-entrega-_JM</t>
  </si>
  <si>
    <t>KIT CAMERA DE VIGILÂNCIA E TELA</t>
  </si>
  <si>
    <t>https://produto.mercadolivre.com.br/MLB-1565941223-kit-tela-monitor-43-camera-seguranca-dispensa-instalador-_JM#position=12&amp;type=item&amp;tracking_id=57c270d3-e9b1-4b37-bef2-6c067779c8e6</t>
  </si>
  <si>
    <t>https://produto.mercadolivre.com.br/MLB-1640075708-tela-monitor-43-camera-40m-cabo-dispensa-instalador-_JM#reco_item_pos=3&amp;reco_backend=machinalis-seller-items-pdp&amp;reco_backend_type=low_level&amp;reco_client=vip-seller_items-above&amp;reco_id=163d07b3-72e9-4a99-b122-6a725af077e4</t>
  </si>
  <si>
    <t>SPLITTER HDMI 1X4</t>
  </si>
  <si>
    <t>2.3.20</t>
  </si>
  <si>
    <t>2.3.21</t>
  </si>
  <si>
    <t>2.3.22</t>
  </si>
  <si>
    <t>2.3.23</t>
  </si>
  <si>
    <t>CABO USB 2.0</t>
  </si>
  <si>
    <t>CABO USB 3.0</t>
  </si>
  <si>
    <t>https://www.extra.com.br/acessorioseinovacoes/AcessoriosePerifericos/cabos-adaptadores/cabo-usb-30-aa-link-15m-14963217.html?IdSku=14963217</t>
  </si>
  <si>
    <t>https://produto.mercadolivre.com.br/MLB-1058159128-cabo-usb-30-macho-para-usb-30-macho-3mt-us30-aa-3-_JM?variation=52973668918#reco_item_pos=1&amp;reco_backend=machinalis-seller-items-pdp&amp;reco_backend_type=low_level&amp;reco_client=vip-seller_items-above&amp;reco_id=b26dbbee-6c72-43dc-a0e6-0ea702580910</t>
  </si>
  <si>
    <t>CABO XLR/P10</t>
  </si>
  <si>
    <t>https://www.magazineluiza.com.br/cabo-de-microfone-santo-angelo-sa2x-balanc-p10-xlr-3-metros/p/gf370d5d6a/ea/cbpd/</t>
  </si>
  <si>
    <t>https://www.americanas.com.br/produto/24185875?pfm_carac=cabo-xlr-p10&amp;pfm_index=1&amp;pfm_page=search&amp;pfm_pos=grid&amp;pfm_type=search_page</t>
  </si>
  <si>
    <t>CABO XLR</t>
  </si>
  <si>
    <t>https://produto.mercadolivre.com.br/MLB-1263778166-cabo-microfone-santo-angelo-balanceado-xlr-5-metros-sa2x-_JM#position=2&amp;type=item&amp;tracking_id=7943fa3d-3406-4e0d-8043-a5dfc1f6e751</t>
  </si>
  <si>
    <t>https://www.americanas.com.br/produto/8082881?pfm_carac=cabo-xlr&amp;pfm_page=search&amp;pfm_pos=grid&amp;pfm_type=search_page</t>
  </si>
  <si>
    <t>COT.34</t>
  </si>
  <si>
    <t>COT.35</t>
  </si>
  <si>
    <t>2.3.24</t>
  </si>
  <si>
    <t>Mês de referência de 08/2020</t>
  </si>
  <si>
    <t>Fonte do TCU-PR</t>
  </si>
  <si>
    <t>TUBO EM COBRE FLEXÍVEL, DN 3/8", COM ISOLAMENTO, INSTALADO EM RAMAL DE ALIMENTAÇÃO DE AR CONDICIONADO COM CONDENSADORA INDIVIDUAL  FORNECIMENTO E INSTALAÇÃO. AF_12/2015 (Instalação de ar condicionado)</t>
  </si>
  <si>
    <t>TUBO EM COBRE FLEXÍVEL, DN 3/8", COM ISOLAMENTO, INSTALADO EM RAMAL DE ALIMENTAÇÃO DE AR CONDICIONADO COM CONDENSADORA INDIVIDUAL  FORNECIMENTO E INSTALAÇÃO. AF_12/2015 (Remoção de ar condicionado)</t>
  </si>
  <si>
    <t>DATA BASE SINAPI: 01/2021</t>
  </si>
  <si>
    <t>SALA AMBIENTE/2ºsubsolo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</si>
</sst>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192146"/>
        <bgColor indexed="64"/>
      </patternFill>
    </fill>
    <fill>
      <patternFill patternType="solid">
        <fgColor rgb="FF77ACC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53">
    <xf numFmtId="0" fontId="0" fillId="0" borderId="0" xfId="0"/>
    <xf numFmtId="44" fontId="0" fillId="0" borderId="0" xfId="1" applyFont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0" xfId="0" applyNumberFormat="1"/>
    <xf numFmtId="0" fontId="0" fillId="0" borderId="0" xfId="0" applyFill="1"/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0" fontId="14" fillId="0" borderId="4" xfId="0" applyNumberFormat="1" applyFont="1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4" borderId="0" xfId="0" applyFill="1" applyAlignment="1">
      <alignment vertical="center" wrapText="1"/>
    </xf>
    <xf numFmtId="44" fontId="12" fillId="5" borderId="19" xfId="0" applyNumberFormat="1" applyFont="1" applyFill="1" applyBorder="1" applyAlignment="1">
      <alignment vertical="center" wrapText="1"/>
    </xf>
    <xf numFmtId="44" fontId="12" fillId="6" borderId="19" xfId="0" applyNumberFormat="1" applyFont="1" applyFill="1" applyBorder="1" applyAlignment="1">
      <alignment vertical="center" wrapText="1"/>
    </xf>
    <xf numFmtId="0" fontId="0" fillId="3" borderId="0" xfId="0" applyFill="1"/>
    <xf numFmtId="44" fontId="0" fillId="3" borderId="0" xfId="1" applyFont="1" applyFill="1"/>
    <xf numFmtId="0" fontId="15" fillId="4" borderId="0" xfId="0" applyFont="1" applyFill="1"/>
    <xf numFmtId="44" fontId="15" fillId="4" borderId="0" xfId="1" applyFont="1" applyFill="1"/>
    <xf numFmtId="0" fontId="8" fillId="4" borderId="11" xfId="0" applyFont="1" applyFill="1" applyBorder="1" applyAlignment="1">
      <alignment horizontal="center" vertical="center"/>
    </xf>
    <xf numFmtId="44" fontId="9" fillId="4" borderId="12" xfId="0" applyNumberFormat="1" applyFont="1" applyFill="1" applyBorder="1" applyAlignment="1">
      <alignment horizontal="center" vertical="center"/>
    </xf>
    <xf numFmtId="44" fontId="7" fillId="6" borderId="1" xfId="0" applyNumberFormat="1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8" fillId="0" borderId="5" xfId="0" applyFont="1" applyBorder="1"/>
    <xf numFmtId="44" fontId="18" fillId="0" borderId="2" xfId="1" applyFont="1" applyBorder="1"/>
    <xf numFmtId="0" fontId="18" fillId="0" borderId="6" xfId="0" applyFont="1" applyBorder="1"/>
    <xf numFmtId="0" fontId="18" fillId="0" borderId="8" xfId="0" applyFont="1" applyBorder="1"/>
    <xf numFmtId="0" fontId="18" fillId="0" borderId="11" xfId="0" applyFont="1" applyBorder="1"/>
    <xf numFmtId="44" fontId="18" fillId="0" borderId="12" xfId="1" applyFont="1" applyBorder="1"/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44" fontId="0" fillId="0" borderId="1" xfId="1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44" fontId="0" fillId="0" borderId="9" xfId="1" applyFont="1" applyBorder="1" applyAlignment="1">
      <alignment vertical="center" wrapText="1"/>
    </xf>
    <xf numFmtId="0" fontId="12" fillId="6" borderId="19" xfId="0" applyFont="1" applyFill="1" applyBorder="1" applyAlignment="1">
      <alignment vertical="center" wrapText="1"/>
    </xf>
    <xf numFmtId="44" fontId="0" fillId="2" borderId="29" xfId="1" applyFont="1" applyFill="1" applyBorder="1" applyAlignment="1">
      <alignment vertical="center" wrapText="1"/>
    </xf>
    <xf numFmtId="44" fontId="0" fillId="0" borderId="0" xfId="1" applyFont="1" applyFill="1" applyAlignment="1">
      <alignment vertical="center" wrapText="1"/>
    </xf>
    <xf numFmtId="44" fontId="18" fillId="0" borderId="27" xfId="1" applyFont="1" applyBorder="1"/>
    <xf numFmtId="0" fontId="0" fillId="0" borderId="0" xfId="0" applyAlignment="1">
      <alignment vertical="center"/>
    </xf>
    <xf numFmtId="44" fontId="0" fillId="2" borderId="31" xfId="1" applyFont="1" applyFill="1" applyBorder="1" applyAlignment="1">
      <alignment vertical="center" wrapText="1"/>
    </xf>
    <xf numFmtId="0" fontId="17" fillId="9" borderId="0" xfId="0" applyFont="1" applyFill="1"/>
    <xf numFmtId="0" fontId="2" fillId="9" borderId="0" xfId="0" applyFont="1" applyFill="1"/>
    <xf numFmtId="0" fontId="19" fillId="0" borderId="0" xfId="0" applyFont="1" applyAlignment="1">
      <alignment vertical="center"/>
    </xf>
    <xf numFmtId="0" fontId="18" fillId="0" borderId="30" xfId="0" applyFont="1" applyBorder="1"/>
    <xf numFmtId="44" fontId="18" fillId="0" borderId="32" xfId="1" applyFont="1" applyBorder="1"/>
    <xf numFmtId="0" fontId="0" fillId="10" borderId="1" xfId="0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vertical="center"/>
    </xf>
    <xf numFmtId="43" fontId="5" fillId="11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43" fontId="0" fillId="0" borderId="1" xfId="0" applyNumberFormat="1" applyBorder="1" applyAlignment="1">
      <alignment vertical="center"/>
    </xf>
    <xf numFmtId="43" fontId="5" fillId="11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43" fontId="0" fillId="0" borderId="1" xfId="0" applyNumberFormat="1" applyBorder="1" applyAlignment="1">
      <alignment horizontal="right" vertical="center"/>
    </xf>
    <xf numFmtId="43" fontId="0" fillId="11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12" borderId="1" xfId="0" applyFont="1" applyFill="1" applyBorder="1" applyAlignment="1">
      <alignment vertical="center"/>
    </xf>
    <xf numFmtId="2" fontId="5" fillId="12" borderId="1" xfId="0" applyNumberFormat="1" applyFont="1" applyFill="1" applyBorder="1" applyAlignment="1">
      <alignment vertical="center"/>
    </xf>
    <xf numFmtId="10" fontId="19" fillId="0" borderId="1" xfId="3" applyNumberFormat="1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44" fontId="0" fillId="0" borderId="0" xfId="1" applyFont="1" applyFill="1" applyAlignment="1">
      <alignment vertical="center"/>
    </xf>
    <xf numFmtId="0" fontId="20" fillId="0" borderId="0" xfId="4" applyNumberFormat="1" applyFill="1" applyAlignment="1">
      <alignment vertical="center" wrapText="1"/>
    </xf>
    <xf numFmtId="0" fontId="0" fillId="0" borderId="0" xfId="1" applyNumberFormat="1" applyFont="1" applyFill="1" applyAlignment="1">
      <alignment vertical="center" wrapText="1"/>
    </xf>
    <xf numFmtId="44" fontId="18" fillId="0" borderId="10" xfId="1" applyNumberFormat="1" applyFont="1" applyBorder="1"/>
    <xf numFmtId="44" fontId="18" fillId="0" borderId="7" xfId="1" applyNumberFormat="1" applyFont="1" applyBorder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right" vertical="center"/>
    </xf>
    <xf numFmtId="0" fontId="5" fillId="11" borderId="1" xfId="0" applyNumberFormat="1" applyFont="1" applyFill="1" applyBorder="1" applyAlignment="1">
      <alignment horizontal="center" vertical="center"/>
    </xf>
    <xf numFmtId="0" fontId="0" fillId="12" borderId="1" xfId="0" applyNumberFormat="1" applyFill="1" applyBorder="1" applyAlignment="1">
      <alignment horizontal="right" vertical="center"/>
    </xf>
    <xf numFmtId="0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44" fontId="16" fillId="4" borderId="19" xfId="0" applyNumberFormat="1" applyFont="1" applyFill="1" applyBorder="1" applyAlignment="1">
      <alignment vertical="center" wrapText="1"/>
    </xf>
    <xf numFmtId="0" fontId="16" fillId="4" borderId="19" xfId="0" applyFont="1" applyFill="1" applyBorder="1" applyAlignment="1">
      <alignment vertical="center" wrapText="1"/>
    </xf>
    <xf numFmtId="0" fontId="16" fillId="4" borderId="19" xfId="0" quotePrefix="1" applyFont="1" applyFill="1" applyBorder="1" applyAlignment="1">
      <alignment horizontal="center" vertical="center" wrapText="1"/>
    </xf>
    <xf numFmtId="0" fontId="16" fillId="4" borderId="33" xfId="0" quotePrefix="1" applyFont="1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44" fontId="0" fillId="0" borderId="16" xfId="1" applyFont="1" applyBorder="1" applyAlignment="1">
      <alignment vertical="center" wrapText="1"/>
    </xf>
    <xf numFmtId="44" fontId="0" fillId="0" borderId="17" xfId="0" applyNumberFormat="1" applyBorder="1" applyAlignment="1">
      <alignment horizontal="center" vertical="center" wrapText="1"/>
    </xf>
    <xf numFmtId="44" fontId="0" fillId="2" borderId="34" xfId="1" applyFont="1" applyFill="1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44" fontId="0" fillId="0" borderId="15" xfId="1" applyFont="1" applyBorder="1" applyAlignment="1">
      <alignment vertical="center" wrapText="1"/>
    </xf>
    <xf numFmtId="0" fontId="16" fillId="4" borderId="21" xfId="0" applyFont="1" applyFill="1" applyBorder="1" applyAlignment="1">
      <alignment vertical="center" wrapText="1"/>
    </xf>
    <xf numFmtId="44" fontId="16" fillId="4" borderId="21" xfId="0" applyNumberFormat="1" applyFont="1" applyFill="1" applyBorder="1" applyAlignment="1">
      <alignment vertical="center" wrapText="1"/>
    </xf>
    <xf numFmtId="44" fontId="16" fillId="4" borderId="22" xfId="0" applyNumberFormat="1" applyFont="1" applyFill="1" applyBorder="1" applyAlignment="1">
      <alignment vertical="center" wrapText="1"/>
    </xf>
    <xf numFmtId="44" fontId="12" fillId="6" borderId="33" xfId="0" applyNumberFormat="1" applyFont="1" applyFill="1" applyBorder="1" applyAlignment="1">
      <alignment vertical="center" wrapText="1"/>
    </xf>
    <xf numFmtId="0" fontId="12" fillId="5" borderId="19" xfId="0" applyFont="1" applyFill="1" applyBorder="1" applyAlignment="1">
      <alignment vertical="center" wrapText="1"/>
    </xf>
    <xf numFmtId="44" fontId="12" fillId="5" borderId="33" xfId="0" applyNumberFormat="1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wrapText="1"/>
    </xf>
    <xf numFmtId="44" fontId="6" fillId="6" borderId="1" xfId="1" applyFont="1" applyFill="1" applyBorder="1" applyAlignment="1">
      <alignment horizontal="center" wrapText="1"/>
    </xf>
    <xf numFmtId="0" fontId="4" fillId="7" borderId="1" xfId="2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0" fillId="0" borderId="1" xfId="1" applyNumberFormat="1" applyFont="1" applyFill="1" applyBorder="1" applyAlignment="1">
      <alignment horizontal="center" vertical="center" wrapText="1"/>
    </xf>
    <xf numFmtId="44" fontId="0" fillId="0" borderId="0" xfId="0" applyNumberFormat="1" applyFill="1" applyAlignment="1">
      <alignment vertical="center"/>
    </xf>
    <xf numFmtId="44" fontId="0" fillId="0" borderId="0" xfId="1" applyNumberFormat="1" applyFont="1" applyFill="1" applyAlignment="1">
      <alignment vertical="center"/>
    </xf>
    <xf numFmtId="44" fontId="0" fillId="0" borderId="0" xfId="0" applyNumberFormat="1" applyFill="1"/>
    <xf numFmtId="44" fontId="0" fillId="2" borderId="35" xfId="1" applyFont="1" applyFill="1" applyBorder="1" applyAlignment="1">
      <alignment vertical="center" wrapText="1"/>
    </xf>
    <xf numFmtId="44" fontId="0" fillId="2" borderId="36" xfId="1" applyFont="1" applyFill="1" applyBorder="1" applyAlignment="1">
      <alignment vertical="center" wrapText="1"/>
    </xf>
    <xf numFmtId="44" fontId="16" fillId="4" borderId="33" xfId="0" applyNumberFormat="1" applyFont="1" applyFill="1" applyBorder="1" applyAlignment="1">
      <alignment vertical="center" wrapText="1"/>
    </xf>
    <xf numFmtId="0" fontId="0" fillId="3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3" borderId="0" xfId="1" applyFont="1" applyFill="1" applyAlignment="1">
      <alignment horizontal="left" vertical="center" wrapText="1"/>
    </xf>
    <xf numFmtId="44" fontId="0" fillId="4" borderId="0" xfId="1" applyFont="1" applyFill="1" applyAlignment="1">
      <alignment horizontal="left" vertical="center" wrapText="1"/>
    </xf>
    <xf numFmtId="44" fontId="0" fillId="0" borderId="0" xfId="1" applyFont="1" applyFill="1" applyAlignment="1">
      <alignment horizontal="left" vertical="center" wrapText="1"/>
    </xf>
    <xf numFmtId="44" fontId="17" fillId="3" borderId="1" xfId="1" applyFont="1" applyFill="1" applyBorder="1" applyAlignment="1">
      <alignment horizontal="left" vertical="center" wrapText="1"/>
    </xf>
    <xf numFmtId="44" fontId="0" fillId="0" borderId="1" xfId="1" applyFont="1" applyBorder="1" applyAlignment="1">
      <alignment horizontal="left" vertical="center" wrapText="1"/>
    </xf>
    <xf numFmtId="44" fontId="0" fillId="0" borderId="1" xfId="1" applyFont="1" applyBorder="1" applyAlignment="1">
      <alignment horizontal="left" vertical="center"/>
    </xf>
    <xf numFmtId="0" fontId="0" fillId="0" borderId="1" xfId="1" applyNumberFormat="1" applyFont="1" applyBorder="1" applyAlignment="1">
      <alignment horizontal="left" vertical="center"/>
    </xf>
    <xf numFmtId="44" fontId="0" fillId="0" borderId="1" xfId="1" applyFont="1" applyFill="1" applyBorder="1" applyAlignment="1">
      <alignment horizontal="left" vertical="center"/>
    </xf>
    <xf numFmtId="44" fontId="0" fillId="0" borderId="0" xfId="1" applyFont="1" applyAlignment="1">
      <alignment horizontal="left" vertical="center"/>
    </xf>
    <xf numFmtId="44" fontId="0" fillId="0" borderId="0" xfId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44" fontId="13" fillId="0" borderId="21" xfId="0" applyNumberFormat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5">
    <cellStyle name="Hiperlink" xfId="4" builtinId="8"/>
    <cellStyle name="Moeda" xfId="1" builtinId="4"/>
    <cellStyle name="Normal" xfId="0" builtinId="0"/>
    <cellStyle name="Normal_Pesquisa no referencial 10 de maio de 2013" xfId="2" xr:uid="{1E28B131-1694-4C4B-8388-52707A9E0CDE}"/>
    <cellStyle name="Porcentagem" xfId="3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4" formatCode="_-&quot;R$&quot;\ * #,##0.00_-;\-&quot;R$&quot;\ * #,##0.00_-;_-&quot;R$&quot;\ * &quot;-&quot;??_-;_-@_-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</dxfs>
  <tableStyles count="0" defaultTableStyle="TableStyleMedium2" defaultPivotStyle="PivotStyleLight16"/>
  <colors>
    <mruColors>
      <color rgb="FF192146"/>
      <color rgb="FF77ACC2"/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234611</xdr:colOff>
      <xdr:row>0</xdr:row>
      <xdr:rowOff>0</xdr:rowOff>
    </xdr:from>
    <xdr:to>
      <xdr:col>0</xdr:col>
      <xdr:colOff>1370942</xdr:colOff>
      <xdr:row>1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24EF7EF-F8D0-429A-AC94-8A46C8A512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27" b="21690"/>
        <a:stretch/>
      </xdr:blipFill>
      <xdr:spPr>
        <a:xfrm>
          <a:off x="234611" y="0"/>
          <a:ext cx="1136331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63160</xdr:colOff>
      <xdr:row>0</xdr:row>
      <xdr:rowOff>0</xdr:rowOff>
    </xdr:from>
    <xdr:to>
      <xdr:col>1</xdr:col>
      <xdr:colOff>523875</xdr:colOff>
      <xdr:row>1</xdr:row>
      <xdr:rowOff>105340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1E37C14-C3A6-4C7F-80AD-A5DC9580BA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27" b="21690"/>
        <a:stretch/>
      </xdr:blipFill>
      <xdr:spPr>
        <a:xfrm>
          <a:off x="63160" y="0"/>
          <a:ext cx="1013165" cy="6963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63161</xdr:colOff>
      <xdr:row>0</xdr:row>
      <xdr:rowOff>0</xdr:rowOff>
    </xdr:from>
    <xdr:to>
      <xdr:col>0</xdr:col>
      <xdr:colOff>1195559</xdr:colOff>
      <xdr:row>1</xdr:row>
      <xdr:rowOff>133350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71C3FF7-94C6-4C1F-BA10-EDB0EDD742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27" b="21690"/>
        <a:stretch/>
      </xdr:blipFill>
      <xdr:spPr>
        <a:xfrm>
          <a:off x="63161" y="0"/>
          <a:ext cx="1132398" cy="866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295276</xdr:colOff>
      <xdr:row>0</xdr:row>
      <xdr:rowOff>0</xdr:rowOff>
    </xdr:from>
    <xdr:to>
      <xdr:col>0</xdr:col>
      <xdr:colOff>1743076</xdr:colOff>
      <xdr:row>1</xdr:row>
      <xdr:rowOff>173691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ED3692F-C134-48EA-8A15-BC3EA97176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27" b="21690"/>
        <a:stretch/>
      </xdr:blipFill>
      <xdr:spPr>
        <a:xfrm>
          <a:off x="295276" y="0"/>
          <a:ext cx="1447800" cy="9928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FC9334-7F05-4CA1-A5DA-9F36C33F62CA}" name="Tabela1" displayName="Tabela1" ref="A1:I35" totalsRowShown="0" headerRowDxfId="10" dataDxfId="9">
  <autoFilter ref="A1:I35" xr:uid="{03845669-30A1-4EAA-B081-6A006E4C1B0A}"/>
  <tableColumns count="9">
    <tableColumn id="1" xr3:uid="{EF3E3EEE-45E0-418A-95F7-115CC6010E35}" name="CÓD." dataDxfId="8"/>
    <tableColumn id="2" xr3:uid="{5595A956-671C-42AD-A020-89CCE9AEEEA0}" name="PRODUTO" dataDxfId="7"/>
    <tableColumn id="3" xr3:uid="{60F199E6-4031-40FF-9AF9-30B0AD92BC8B}" name="UN" dataDxfId="6"/>
    <tableColumn id="4" xr3:uid="{0B0EB0BB-8EAB-4BB9-9B4F-9CFDF2AB6A29}" name="PREÇO MÉDIO" dataDxfId="5" dataCellStyle="Moeda"/>
    <tableColumn id="5" xr3:uid="{E17656BC-4C03-407F-9ABB-E57133D9D1D6}" name="FORNECEDOR 1" dataDxfId="4" dataCellStyle="Moeda"/>
    <tableColumn id="7" xr3:uid="{89A39676-58B5-49FA-BD65-210DFFEF532C}" name="EMPRESA/LINK" dataDxfId="3" dataCellStyle="Moeda"/>
    <tableColumn id="6" xr3:uid="{6E22D701-EECC-4208-B81D-5D62069EC85E}" name="FORNECEDOR 2" dataDxfId="2" dataCellStyle="Moeda"/>
    <tableColumn id="9" xr3:uid="{65850463-3860-4A09-A979-C61714D3AC95}" name="EMPRESA/LINK2" dataDxfId="1" dataCellStyle="Moeda"/>
    <tableColumn id="8" xr3:uid="{BA197A68-EB26-4047-8D39-9E19B67BA765}" name="OBS" dataDxfId="0" dataCellStyle="Moed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mericanas.com.br/produto/34097347/cabo-hdmi-2-0-4k-ultra-hd-2-metros?pfm_carac=cabo-hdmi-2-0-4k-ultra-hd&amp;pfm_index=4&amp;pfm_page=search&amp;pfm_pos=grid&amp;pfm_type=search_page" TargetMode="External"/><Relationship Id="rId18" Type="http://schemas.openxmlformats.org/officeDocument/2006/relationships/hyperlink" Target="https://www.kabum.com.br/cgi-local/site/produtos/descricao_ofertas.cgi?codigo=110195" TargetMode="External"/><Relationship Id="rId26" Type="http://schemas.openxmlformats.org/officeDocument/2006/relationships/hyperlink" Target="https://www.pontofrio.com.br/acessorioseinovacoes/projetoreseacessorios/Projetores/hyperdeck-studio-blackmagic-12694259.html?utm_medium=cpc&amp;utm_source=gp_pla&amp;IdSku=12694259&amp;idLojista=10799&amp;utm_campaign=apostas-3p_shopping&amp;gclid=Cj0KCQjw28T8BRDbARIsAEOMBcy0TkjxEebqoHtFbGYuceuqQXi8MnaGWmB3qhb7I8aWQ3urckDovLUaApY3EALw_wcB" TargetMode="External"/><Relationship Id="rId39" Type="http://schemas.openxmlformats.org/officeDocument/2006/relationships/hyperlink" Target="https://www.cirilocabos.com.br/divisor-sdi-1x4-splitter-sdi-repetidor/p" TargetMode="External"/><Relationship Id="rId21" Type="http://schemas.openxmlformats.org/officeDocument/2006/relationships/hyperlink" Target="https://www.pontofrio.com.br/InstrumentosMusicais/AudioIluminacao/MesasdeSom/yamaha-mg-10-xuf-mesa-analogica-serie-mg-de-10-canais-13669451.html?utm_medium=cpc&amp;utm_source=gp_pla&amp;IdSku=13669451&amp;idLojista=35165&amp;utm_campaign=apostas-3p_smart-shopping&amp;gclid=Cj0KCQjw28T8BRDbARIsAEOMBcyaFslaJdIuxDmpIwH3KCxIIfsYze2PvhnIVIOcOUeu0hg1PZqQAToaAlWREALw_wcB" TargetMode="External"/><Relationship Id="rId34" Type="http://schemas.openxmlformats.org/officeDocument/2006/relationships/hyperlink" Target="https://www.kabum.com.br/cgi-local/site/produtos/descricao_ofertas.cgi?codigo=108507&amp;gclid=Cj0KCQiA-rj9BRCAARIsANB_4ABD0P56VBTeBtf0ExGAa0Auab1mw0soNkiMc67MBaIGbE3yc84SvEYaAjFYEALw_wcB" TargetMode="External"/><Relationship Id="rId42" Type="http://schemas.openxmlformats.org/officeDocument/2006/relationships/hyperlink" Target="https://produto.mercadolivre.com.br/MLB-1682042675-blackmagic-teranex-mini-smart-panel-p-web-presenter-c-nf-_JM" TargetMode="External"/><Relationship Id="rId47" Type="http://schemas.openxmlformats.org/officeDocument/2006/relationships/hyperlink" Target="https://produto.mercadolivre.com.br/MLB-1640075708-tela-monitor-43-camera-40m-cabo-dispensa-instalador-_JM" TargetMode="External"/><Relationship Id="rId50" Type="http://schemas.openxmlformats.org/officeDocument/2006/relationships/hyperlink" Target="https://www.magazineluiza.com.br/cabo-de-microfone-santo-angelo-sa2x-balanc-p10-xlr-3-metros/p/gf370d5d6a/ea/cbpd/" TargetMode="External"/><Relationship Id="rId55" Type="http://schemas.openxmlformats.org/officeDocument/2006/relationships/table" Target="../tables/table1.xml"/><Relationship Id="rId7" Type="http://schemas.openxmlformats.org/officeDocument/2006/relationships/hyperlink" Target="https://www.telhanorte.com.br/cotovelo-interno-sistema-externo-fame-628450/p" TargetMode="External"/><Relationship Id="rId2" Type="http://schemas.openxmlformats.org/officeDocument/2006/relationships/hyperlink" Target="https://www.leroymerlin.com.br/porta-de-correr-lisa-de-sobrepor-madeira-colmeia-cru-mogno-lado-direito-2,15x0,70m-mgm_90197604" TargetMode="External"/><Relationship Id="rId16" Type="http://schemas.openxmlformats.org/officeDocument/2006/relationships/hyperlink" Target="https://www.kabum.com.br/produto/7072/plus-cable-cabo-extensor-usb-a-macho-x-a-f-mea-1-8m-pc-usb1802" TargetMode="External"/><Relationship Id="rId29" Type="http://schemas.openxmlformats.org/officeDocument/2006/relationships/hyperlink" Target="https://www.mundomax.com.br/projetor-3300-lumens-xj-f11x-dj-br-branco-casio?gclid=Cj0KCQjw28T8BRDbARIsAEOMBcxTSq_rVyQb8r-hvcIZ4a46hx4vNnrA3SVR1DhCifmMi7ZF4RXT-7IaAkH8EALw_wcB" TargetMode="External"/><Relationship Id="rId11" Type="http://schemas.openxmlformats.org/officeDocument/2006/relationships/hyperlink" Target="https://produto.mercadolivre.com.br/MLB-963112141-selante-pu30-bisnaga-bege-300ml-quartzolit-_JM" TargetMode="External"/><Relationship Id="rId24" Type="http://schemas.openxmlformats.org/officeDocument/2006/relationships/hyperlink" Target="https://produto.mercadolivre.com.br/MLB-1000876786-switcher-hdmi-20-4x1-4k-x-2k-60-hz-chaveador-seletor-hdmi-_JM" TargetMode="External"/><Relationship Id="rId32" Type="http://schemas.openxmlformats.org/officeDocument/2006/relationships/hyperlink" Target="https://www.mercadolivre.com.br/monitor-lg-25um58-led-25-preto-100v240v/p/MLB7568838?matt_tool=90090532&amp;matt_word=&amp;matt_source=google&amp;matt_campaign_id=6542484841&amp;matt_ad_group_id=84209438291&amp;matt_match_type=&amp;matt_network=u&amp;matt_device=c&amp;matt_creative=385102491763&amp;matt_keyword=&amp;matt_ad_position=&amp;matt_ad_type=&amp;matt_merchant_id=156905664&amp;matt_product_id=MLB7568838-product&amp;matt_product_partition_id=547786698163&amp;matt_target_id=pla-547786698163&amp;gclid=Cj0KCQjw28T8BRDbARIsAEOMBcz8lo-25qhlU3eWSUOq04rAf0MC20Rb3WmzKb1GoqWVk8wHkXlfPT4aAoCkEALw_wcB" TargetMode="External"/><Relationship Id="rId37" Type="http://schemas.openxmlformats.org/officeDocument/2006/relationships/hyperlink" Target="https://produto.mercadolivre.com.br/MLB-851737977-atem-televison-studio-hd-blackmagic-_JM" TargetMode="External"/><Relationship Id="rId40" Type="http://schemas.openxmlformats.org/officeDocument/2006/relationships/hyperlink" Target="https://www.amazon.com.br/FBA_BDLKWEBPTR-Web-presenter-Blackmagic/dp/B01N5YEI0O" TargetMode="External"/><Relationship Id="rId45" Type="http://schemas.openxmlformats.org/officeDocument/2006/relationships/hyperlink" Target="https://produto.mercadolivre.com.br/MLB-809662058-magewell-usb-capture-hdmi-plus-pronta-entrega-_JM" TargetMode="External"/><Relationship Id="rId53" Type="http://schemas.openxmlformats.org/officeDocument/2006/relationships/hyperlink" Target="https://www.americanas.com.br/produto/8082881?pfm_carac=cabo-xlr&amp;pfm_page=search&amp;pfm_pos=grid&amp;pfm_type=search_page" TargetMode="External"/><Relationship Id="rId5" Type="http://schemas.openxmlformats.org/officeDocument/2006/relationships/hyperlink" Target="https://www.leroymerlin.com.br/canaleta-20x12-2metros-10041-dexson-schneider_88329185" TargetMode="External"/><Relationship Id="rId10" Type="http://schemas.openxmlformats.org/officeDocument/2006/relationships/hyperlink" Target="https://distribuidorsika.com.br/sikaflex-construction-300ml-branco-704" TargetMode="External"/><Relationship Id="rId19" Type="http://schemas.openxmlformats.org/officeDocument/2006/relationships/hyperlink" Target="https://www.americanas.com.br/produto/2097185602/cabo-3-3rca-1-80m-gold-c-1-coaxial-central-rca-fechado-loud?pfm_carac=cabo-rca&amp;pfm_index=13&amp;pfm_page=search&amp;pfm_pos=grid&amp;pfm_type=search_page" TargetMode="External"/><Relationship Id="rId31" Type="http://schemas.openxmlformats.org/officeDocument/2006/relationships/hyperlink" Target="https://www.americanas.com.br/produto/36874619/extrator-de-audio-wave-sound-wexa-unidade?WT.srch=1&amp;acc=e789ea56094489dffd798f86ff51c7a9&amp;epar=bp_pl_00_go_ad_todas_geral_gmv&amp;gclid=Cj0KCQjw28T8BRDbARIsAEOMBcw9r12n7SGGH1AKwuIk0rpk6tFY_kaIAe071IDSeAaQeahefu6Q_n4aAp8KEALw_wcB&amp;i=573ff601eec3dfb1f8050b63&amp;o=5b16b430ebb19ac62c675fd3&amp;opn=YSMESP&amp;sellerid=10926721000180" TargetMode="External"/><Relationship Id="rId44" Type="http://schemas.openxmlformats.org/officeDocument/2006/relationships/hyperlink" Target="https://pt.aliexpress.com/item/32794221301.html?spm=a2g0o.detail.1000023.3.46184483NGHiwd" TargetMode="External"/><Relationship Id="rId52" Type="http://schemas.openxmlformats.org/officeDocument/2006/relationships/hyperlink" Target="https://produto.mercadolivre.com.br/MLB-1263778166-cabo-microfone-santo-angelo-balanceado-xlr-5-metros-sa2x-_JM" TargetMode="External"/><Relationship Id="rId4" Type="http://schemas.openxmlformats.org/officeDocument/2006/relationships/hyperlink" Target="https://www.crea-pr.org.br/ws/sistema-de-art-do-crea-pr/taxas-e-valores" TargetMode="External"/><Relationship Id="rId9" Type="http://schemas.openxmlformats.org/officeDocument/2006/relationships/hyperlink" Target="https://www.magazineluiza.com.br/ar-condicionado-split-elgin-eco-power-9000-btus-r-410-frio-220v/p/4754461/ar/arsp/" TargetMode="External"/><Relationship Id="rId14" Type="http://schemas.openxmlformats.org/officeDocument/2006/relationships/hyperlink" Target="https://www.jccabos.com.br/cabo-bnc-sdi-2-metros-transmissao-av-hd-8635428" TargetMode="External"/><Relationship Id="rId22" Type="http://schemas.openxmlformats.org/officeDocument/2006/relationships/hyperlink" Target="https://www.casasbahia.com.br/Cameras-Filmadoras-Drones/Acessorios/Outrosacessorioscine/micro-conversor-blackmagic-design-sdi-para-hdmi-com-fonte-de-alimentacao-13804539.html?utm_medium=Cpc&amp;utm_source=GP_PLA&amp;IdSku=13804539&amp;idLojista=10799&amp;utm_campaign=group1_smart-shopping_3p&amp;gclid=Cj0KCQjw28T8BRDbARIsAEOMBcx1K_KUbxjUXWpN2xT2eRqMl9yNLGt20mkF4TSI95to8p382jc3ReYaAsyJEALw_wcB" TargetMode="External"/><Relationship Id="rId27" Type="http://schemas.openxmlformats.org/officeDocument/2006/relationships/hyperlink" Target="https://www.americanas.com.br/produto/1784708604/blackmagic-design-hyperdeck-studio-gravador-de-video-baseado-em-arquivo-1ru?WT.srch=1&amp;acc=e789ea56094489dffd798f86ff51c7a9&amp;epar=bp_pl_00_go_todos-os-produtos_geral_gmv&amp;gclid=Cj0KCQjw28T8BRDbARIsAEOMBczBYD-0a17qj8HOxjows7CEt-G6c8SDRrIdotucyLQKYGrNzPlz4xAaAuB_EALw_wcB&amp;i=573fef40eec3dfb1f803925a&amp;o=5ef0337df8e95eac3d53c784&amp;opn=YSMESP&amp;sellerid=13869436000163" TargetMode="External"/><Relationship Id="rId30" Type="http://schemas.openxmlformats.org/officeDocument/2006/relationships/hyperlink" Target="https://www.cinemma.com.br/multiroom-e-acessorios/extrator-de-audio-hdmi-wave-wexa/" TargetMode="External"/><Relationship Id="rId35" Type="http://schemas.openxmlformats.org/officeDocument/2006/relationships/hyperlink" Target="https://www.americanas.com.br/produto/11025541?pfm_carac=%C3%BAltimos%20produtos%20vistos&amp;pfm_page=search&amp;pfm_pos=search_page.history&amp;pfm_type=vit_recommendation&amp;DCSext.recom=RR_search_page.history-RecentHistoricalItems&amp;nm_origem=rec_search_page.history-RecentHistoricalItems&amp;nm_ranking_rec=1" TargetMode="External"/><Relationship Id="rId43" Type="http://schemas.openxmlformats.org/officeDocument/2006/relationships/hyperlink" Target="https://produto.mercadolivre.com.br/MLB-1694466996-blackmagic-teranex-mini-smart-panel-p-web-presenter-_JM" TargetMode="External"/><Relationship Id="rId48" Type="http://schemas.openxmlformats.org/officeDocument/2006/relationships/hyperlink" Target="https://www.extra.com.br/acessorioseinovacoes/AcessoriosePerifericos/cabos-adaptadores/cabo-usb-30-aa-link-15m-14963217.html?IdSku=14963217" TargetMode="External"/><Relationship Id="rId8" Type="http://schemas.openxmlformats.org/officeDocument/2006/relationships/hyperlink" Target="https://www.leroymerlin.com.br/cotovelo-interno-20x12mm-dexson---schneider_88329234" TargetMode="External"/><Relationship Id="rId51" Type="http://schemas.openxmlformats.org/officeDocument/2006/relationships/hyperlink" Target="https://www.americanas.com.br/produto/24185875?pfm_carac=cabo-xlr-p10&amp;pfm_index=1&amp;pfm_page=search&amp;pfm_pos=grid&amp;pfm_type=search_page" TargetMode="External"/><Relationship Id="rId3" Type="http://schemas.openxmlformats.org/officeDocument/2006/relationships/hyperlink" Target="https://www.crea-pr.org.br/ws/sistema-de-art-do-crea-pr/taxas-e-valores" TargetMode="External"/><Relationship Id="rId12" Type="http://schemas.openxmlformats.org/officeDocument/2006/relationships/hyperlink" Target="https://www.kabum.com.br/produto/94087/cabo-hdmi-pix-2m-2-0-4k-19-pinos-018-2222" TargetMode="External"/><Relationship Id="rId17" Type="http://schemas.openxmlformats.org/officeDocument/2006/relationships/hyperlink" Target="https://produto.mercadolivre.com.br/MLB-1166763452-cabo-usb-20-extenso-2-metros-extensor-macho-fmea-_JM" TargetMode="External"/><Relationship Id="rId25" Type="http://schemas.openxmlformats.org/officeDocument/2006/relationships/hyperlink" Target="https://produto.mercadolivre.com.br/MLB-1536547094-divisor-splitter-hdmi-sumay-sm-sp04-1x4-hispeed-4k-oferta-_JM?matt_tool=79246729&amp;matt_word=&amp;matt_source=google&amp;matt_campaign_id=6542746973&amp;matt_ad_group_id=82254694281&amp;matt_match_type=&amp;matt_network=u&amp;matt_device=c&amp;matt_creative=385099301982&amp;matt_keyword=&amp;matt_ad_position=&amp;matt_ad_type=&amp;matt_merchant_id=243948013&amp;matt_product_id=MLB1536547094&amp;matt_product_partition_id=358100206245&amp;matt_target_id=pla-358100206245&amp;gclid=Cj0KCQjw28T8BRDbARIsAEOMBczi_3O6c6laLNDcnwexNMcBo7UtEYlx4sGYp2QG5I7kXJxhfBb1_ScaApBeEALw_wcB" TargetMode="External"/><Relationship Id="rId33" Type="http://schemas.openxmlformats.org/officeDocument/2006/relationships/hyperlink" Target="https://www.kabum.com.br/cgi-local/site/produtos/descricao_ofertas.cgi?codigo=113405&amp;gclid=Cj0KCQjw28T8BRDbARIsAEOMBcwXfjchLHEK9CdQyEJFafV2QqKRoIVmQjNaxQRr-RbCdir7rC44iSEaAsjXEALw_wcB" TargetMode="External"/><Relationship Id="rId38" Type="http://schemas.openxmlformats.org/officeDocument/2006/relationships/hyperlink" Target="https://produto.mercadolivre.com.br/MLB-1627678205-divisor-sdi-1x4-splitter-sd-sdi-3g-sdi-hd-sdi-repetidor-_JM" TargetMode="External"/><Relationship Id="rId46" Type="http://schemas.openxmlformats.org/officeDocument/2006/relationships/hyperlink" Target="https://produto.mercadolivre.com.br/MLB-1565941223-kit-tela-monitor-43-camera-seguranca-dispensa-instalador-_JM" TargetMode="External"/><Relationship Id="rId20" Type="http://schemas.openxmlformats.org/officeDocument/2006/relationships/hyperlink" Target="https://www.americanas.com.br/produto/217619200/mesa-de-som-yamaha-mg10xuf-110v-com-faders?WT.srch=1&amp;acc=e789ea56094489dffd798f86ff51c7a9&amp;epar=bp_pl_00_go_im_todas_geral_gmv&amp;gclid=Cj0KCQjw28T8BRDbARIsAEOMBczh5zqaHuF2JE1dCDDXxSJW22fWoF_kfZ-bL52ZYLogZ534o_VZzIwaAgN4EALw_wcB&amp;i=5b57e8a4eec3dfb1f8a6169d&amp;o=5d70037b6c28a3cb50951936&amp;opn=YSMESP&amp;sellerid=26940041000151" TargetMode="External"/><Relationship Id="rId41" Type="http://schemas.openxmlformats.org/officeDocument/2006/relationships/hyperlink" Target="https://produto.mercadolivre.com.br/MLB-1602991550-blackmagic-web-presenter-novo-_JM" TargetMode="External"/><Relationship Id="rId54" Type="http://schemas.openxmlformats.org/officeDocument/2006/relationships/printerSettings" Target="../printerSettings/printerSettings4.bin"/><Relationship Id="rId1" Type="http://schemas.openxmlformats.org/officeDocument/2006/relationships/hyperlink" Target="https://www.americanas.com.br/produto/30177253/kit-porta-de-correr-madeira-lisa-mgm-217cmx90cm-melaminico-mogno?cor=Mogno&amp;pfm_carac=porta-de-correr-de-madeira&amp;pfm_index=1&amp;pfm_page=search&amp;pfm_pos=grid&amp;pfm_type=search_page&amp;tamanho=217cm%20x%2090cm" TargetMode="External"/><Relationship Id="rId6" Type="http://schemas.openxmlformats.org/officeDocument/2006/relationships/hyperlink" Target="https://www.telhanorte.com.br/canaleta-2x1-2cm-2-metros-sistema-x-30801adx-pial-1426613/p" TargetMode="External"/><Relationship Id="rId15" Type="http://schemas.openxmlformats.org/officeDocument/2006/relationships/hyperlink" Target="https://www.americanas.com.br/produto/1967314704/cabo-sdi-3-metros-transmissao-full-hd-dupla-blindagem-data-link?cor=Preto&amp;pfm_carac=cabo-sdi&amp;pfm_index=1&amp;pfm_page=search&amp;pfm_pos=grid&amp;pfm_type=search_page&amp;tamanho=3" TargetMode="External"/><Relationship Id="rId23" Type="http://schemas.openxmlformats.org/officeDocument/2006/relationships/hyperlink" Target="https://www.extra.com.br/Cameras-Filmadoras-Drones/Acessorios/Outrosacessorioscine/micro-conversor-blackmagic-design-sdi-para-hdmi-com-fonte-de-alimentacao-13804539.html?utm_medium=cpc&amp;utm_source=gp_pla&amp;IdSku=13804539&amp;idLojista=10799&amp;utm_campaign=prod_smart-shopping-3p&amp;gclid=Cj0KCQjw28T8BRDbARIsAEOMBcz-FfrgL4Sq9vFTexS1nNkGYvXMTgpOen3SlvguStUJmkpLeVNGAu8aAsXkEALw_wcB" TargetMode="External"/><Relationship Id="rId28" Type="http://schemas.openxmlformats.org/officeDocument/2006/relationships/hyperlink" Target="https://www.americanas.com.br/produto/1877524020/projetor-casio-xj-v10x?WT.srch=1&amp;acc=e789ea56094489dffd798f86ff51c7a9&amp;epar=bp_pl_00_go_inf-aces_acessorios_geral_gmv&amp;gclid=Cj0KCQjw28T8BRDbARIsAEOMBcyQGLKIl7bV42O8T2MxN7ajZjk4NkicfM8cB0lg8WHBpr18TfrOB_EaAkjYEALw_wcB&amp;i=5d37cdf149f937f625d29d5a&amp;o=5f2462dff8e95eac3d221e9e&amp;opn=YSMESP&amp;sellerid=11654411000117" TargetMode="External"/><Relationship Id="rId36" Type="http://schemas.openxmlformats.org/officeDocument/2006/relationships/hyperlink" Target="https://www.amazon.com.br/Blackmagic-Design-Television-Studio-HD/dp/B01MV42C56" TargetMode="External"/><Relationship Id="rId49" Type="http://schemas.openxmlformats.org/officeDocument/2006/relationships/hyperlink" Target="https://produto.mercadolivre.com.br/MLB-1058159128-cabo-usb-30-macho-para-usb-30-macho-3mt-us30-aa-3-_JM?variation=529736689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749F7-80CD-4D4F-8A20-2C8C0BC63A71}">
  <sheetPr>
    <tabColor rgb="FFFFFF00"/>
  </sheetPr>
  <dimension ref="A1:D26"/>
  <sheetViews>
    <sheetView workbookViewId="0">
      <selection activeCell="C9" sqref="C9"/>
    </sheetView>
  </sheetViews>
  <sheetFormatPr defaultRowHeight="15" x14ac:dyDescent="0.25"/>
  <cols>
    <col min="1" max="1" width="22.7109375" bestFit="1" customWidth="1"/>
    <col min="2" max="2" width="26.28515625" bestFit="1" customWidth="1"/>
    <col min="3" max="3" width="10.7109375" bestFit="1" customWidth="1"/>
    <col min="4" max="4" width="9" customWidth="1"/>
  </cols>
  <sheetData>
    <row r="1" spans="1:4" x14ac:dyDescent="0.25">
      <c r="A1" s="46" t="s">
        <v>419</v>
      </c>
      <c r="B1" s="46"/>
      <c r="C1" s="47"/>
      <c r="D1" s="47"/>
    </row>
    <row r="3" spans="1:4" x14ac:dyDescent="0.25">
      <c r="A3" s="131" t="s">
        <v>420</v>
      </c>
      <c r="B3" s="131" t="s">
        <v>421</v>
      </c>
      <c r="C3" s="51" t="s">
        <v>422</v>
      </c>
      <c r="D3" s="51" t="s">
        <v>422</v>
      </c>
    </row>
    <row r="4" spans="1:4" x14ac:dyDescent="0.25">
      <c r="A4" s="131"/>
      <c r="B4" s="131"/>
      <c r="C4" s="52" t="s">
        <v>423</v>
      </c>
      <c r="D4" s="52" t="s">
        <v>424</v>
      </c>
    </row>
    <row r="5" spans="1:4" x14ac:dyDescent="0.25">
      <c r="A5" s="53"/>
      <c r="B5" s="54"/>
      <c r="C5" s="53"/>
      <c r="D5" s="53"/>
    </row>
    <row r="6" spans="1:4" x14ac:dyDescent="0.25">
      <c r="A6" s="55">
        <v>1</v>
      </c>
      <c r="B6" s="56" t="s">
        <v>425</v>
      </c>
      <c r="C6" s="57" t="s">
        <v>426</v>
      </c>
      <c r="D6" s="57">
        <v>3</v>
      </c>
    </row>
    <row r="7" spans="1:4" x14ac:dyDescent="0.25">
      <c r="A7" s="75">
        <v>1.1000000000000001</v>
      </c>
      <c r="B7" s="58" t="s">
        <v>437</v>
      </c>
      <c r="C7" s="59" t="s">
        <v>426</v>
      </c>
      <c r="D7" s="59" t="s">
        <v>426</v>
      </c>
    </row>
    <row r="8" spans="1:4" x14ac:dyDescent="0.25">
      <c r="A8" s="76" t="s">
        <v>426</v>
      </c>
      <c r="B8" s="58" t="s">
        <v>426</v>
      </c>
      <c r="C8" s="59" t="s">
        <v>426</v>
      </c>
      <c r="D8" s="59" t="s">
        <v>426</v>
      </c>
    </row>
    <row r="9" spans="1:4" x14ac:dyDescent="0.25">
      <c r="A9" s="77">
        <v>2</v>
      </c>
      <c r="B9" s="56" t="s">
        <v>427</v>
      </c>
      <c r="C9" s="60">
        <v>8.65</v>
      </c>
      <c r="D9" s="60"/>
    </row>
    <row r="10" spans="1:4" x14ac:dyDescent="0.25">
      <c r="A10" s="75">
        <v>2.1</v>
      </c>
      <c r="B10" s="61" t="s">
        <v>428</v>
      </c>
      <c r="C10" s="59">
        <v>5</v>
      </c>
      <c r="D10" s="59"/>
    </row>
    <row r="11" spans="1:4" x14ac:dyDescent="0.25">
      <c r="A11" s="75">
        <v>2.2000000000000002</v>
      </c>
      <c r="B11" s="58" t="s">
        <v>235</v>
      </c>
      <c r="C11" s="59">
        <v>0.65</v>
      </c>
      <c r="D11" s="59"/>
    </row>
    <row r="12" spans="1:4" x14ac:dyDescent="0.25">
      <c r="A12" s="75">
        <v>2.2999999999999998</v>
      </c>
      <c r="B12" s="58" t="s">
        <v>429</v>
      </c>
      <c r="C12" s="62">
        <v>3</v>
      </c>
      <c r="D12" s="59"/>
    </row>
    <row r="13" spans="1:4" x14ac:dyDescent="0.25">
      <c r="A13" s="76"/>
      <c r="B13" s="58"/>
      <c r="C13" s="59"/>
      <c r="D13" s="59"/>
    </row>
    <row r="14" spans="1:4" x14ac:dyDescent="0.25">
      <c r="A14" s="77">
        <v>3</v>
      </c>
      <c r="B14" s="56" t="s">
        <v>430</v>
      </c>
      <c r="C14" s="63" t="s">
        <v>426</v>
      </c>
      <c r="D14" s="60">
        <v>2.0699999999999998</v>
      </c>
    </row>
    <row r="15" spans="1:4" x14ac:dyDescent="0.25">
      <c r="A15" s="75">
        <v>3.1</v>
      </c>
      <c r="B15" s="58" t="s">
        <v>417</v>
      </c>
      <c r="C15" s="59"/>
      <c r="D15" s="59">
        <v>0.4</v>
      </c>
    </row>
    <row r="16" spans="1:4" x14ac:dyDescent="0.25">
      <c r="A16" s="75">
        <v>3.2</v>
      </c>
      <c r="B16" s="58" t="s">
        <v>233</v>
      </c>
      <c r="C16" s="59"/>
      <c r="D16" s="59">
        <v>1.27</v>
      </c>
    </row>
    <row r="17" spans="1:4" x14ac:dyDescent="0.25">
      <c r="A17" s="75">
        <v>3.2</v>
      </c>
      <c r="B17" s="58" t="s">
        <v>418</v>
      </c>
      <c r="C17" s="59"/>
      <c r="D17" s="59">
        <v>0.4</v>
      </c>
    </row>
    <row r="18" spans="1:4" x14ac:dyDescent="0.25">
      <c r="A18" s="76"/>
      <c r="B18" s="58"/>
      <c r="C18" s="59"/>
      <c r="D18" s="59"/>
    </row>
    <row r="19" spans="1:4" x14ac:dyDescent="0.25">
      <c r="A19" s="77">
        <v>4</v>
      </c>
      <c r="B19" s="56" t="s">
        <v>431</v>
      </c>
      <c r="C19" s="63" t="s">
        <v>426</v>
      </c>
      <c r="D19" s="60">
        <v>1.23</v>
      </c>
    </row>
    <row r="20" spans="1:4" x14ac:dyDescent="0.25">
      <c r="A20" s="76"/>
      <c r="B20" s="58"/>
      <c r="C20" s="59"/>
      <c r="D20" s="59"/>
    </row>
    <row r="21" spans="1:4" x14ac:dyDescent="0.25">
      <c r="A21" s="77">
        <v>5</v>
      </c>
      <c r="B21" s="56" t="s">
        <v>234</v>
      </c>
      <c r="C21" s="60"/>
      <c r="D21" s="60">
        <v>8.9600000000000009</v>
      </c>
    </row>
    <row r="22" spans="1:4" x14ac:dyDescent="0.25">
      <c r="A22" s="76"/>
      <c r="B22" s="58"/>
      <c r="C22" s="64"/>
      <c r="D22" s="64"/>
    </row>
    <row r="23" spans="1:4" x14ac:dyDescent="0.25">
      <c r="A23" s="78" t="s">
        <v>426</v>
      </c>
      <c r="B23" s="65" t="s">
        <v>432</v>
      </c>
      <c r="C23" s="66" t="s">
        <v>426</v>
      </c>
      <c r="D23" s="66">
        <v>26.87</v>
      </c>
    </row>
    <row r="24" spans="1:4" x14ac:dyDescent="0.25">
      <c r="A24" s="44"/>
      <c r="B24" s="44"/>
      <c r="C24" s="44"/>
      <c r="D24" s="44"/>
    </row>
    <row r="25" spans="1:4" ht="18" x14ac:dyDescent="0.25">
      <c r="A25" s="48"/>
      <c r="B25" s="48"/>
      <c r="C25" s="48"/>
      <c r="D25" s="48"/>
    </row>
    <row r="26" spans="1:4" ht="18" x14ac:dyDescent="0.25">
      <c r="A26" s="132" t="s">
        <v>433</v>
      </c>
      <c r="B26" s="132"/>
      <c r="C26" s="67">
        <v>0.26869999999999999</v>
      </c>
      <c r="D26" s="44"/>
    </row>
  </sheetData>
  <protectedRanges>
    <protectedRange sqref="C33" name="custo_da_obra_2"/>
    <protectedRange sqref="A6:A14" name="ITEM_DESCRIÇÃO_2"/>
    <protectedRange sqref="D6:E14" name="TAXA_VALOR_2"/>
    <protectedRange sqref="D18:E18" name="LUCRO_2"/>
    <protectedRange sqref="A20:A30" name="IMPOSTO_DESCRIÇÃO_2"/>
    <protectedRange sqref="D20:E30" name="IMPOSTO_TAXA_VALOR_2"/>
  </protectedRanges>
  <mergeCells count="3">
    <mergeCell ref="A3:A4"/>
    <mergeCell ref="B3:B4"/>
    <mergeCell ref="A26:B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5E4D8-6ABA-42C1-845E-22A686B91180}">
  <sheetPr>
    <tabColor rgb="FFFFFF00"/>
  </sheetPr>
  <dimension ref="A1:C9"/>
  <sheetViews>
    <sheetView workbookViewId="0">
      <selection activeCell="B14" sqref="B14"/>
    </sheetView>
  </sheetViews>
  <sheetFormatPr defaultRowHeight="15" x14ac:dyDescent="0.25"/>
  <cols>
    <col min="1" max="1" width="46.85546875" bestFit="1" customWidth="1"/>
    <col min="2" max="2" width="23.42578125" bestFit="1" customWidth="1"/>
    <col min="3" max="3" width="13.28515625" bestFit="1" customWidth="1"/>
  </cols>
  <sheetData>
    <row r="1" spans="1:3" ht="51.75" customHeight="1" x14ac:dyDescent="0.25">
      <c r="A1" s="15"/>
      <c r="B1" s="15"/>
    </row>
    <row r="2" spans="1:3" ht="26.25" customHeight="1" x14ac:dyDescent="0.25">
      <c r="A2" s="16"/>
      <c r="B2" s="16"/>
    </row>
    <row r="3" spans="1:3" ht="15.75" thickBot="1" x14ac:dyDescent="0.3"/>
    <row r="4" spans="1:3" ht="24" thickBot="1" x14ac:dyDescent="0.4">
      <c r="A4" s="32" t="s">
        <v>243</v>
      </c>
      <c r="B4" s="33">
        <f>SUM(B5:B9)</f>
        <v>184880.11018291069</v>
      </c>
    </row>
    <row r="5" spans="1:3" ht="23.25" x14ac:dyDescent="0.35">
      <c r="A5" s="49" t="s">
        <v>436</v>
      </c>
      <c r="B5" s="50">
        <f>SUM(ORÇAMENTO_OBRA_UNIT.!H7)</f>
        <v>33778.24626</v>
      </c>
    </row>
    <row r="6" spans="1:3" ht="23.25" x14ac:dyDescent="0.35">
      <c r="A6" s="31" t="s">
        <v>244</v>
      </c>
      <c r="B6" s="73">
        <f>SUM(ORÇAMENTO_OBRA_UNIT.!H94,ORÇAMENTO_OBRA_UNIT.!H152,ORÇAMENTO_OBRA_UNIT.!H173,ORÇAMENTO_OBRA_UNIT.!H215,ORÇAMENTO_OBRA_UNIT.!H243,ORÇAMENTO_OBRA_UNIT.!H271)</f>
        <v>45554.129179639996</v>
      </c>
      <c r="C6" s="4"/>
    </row>
    <row r="7" spans="1:3" ht="23.25" x14ac:dyDescent="0.35">
      <c r="A7" s="28" t="s">
        <v>272</v>
      </c>
      <c r="B7" s="29">
        <f>SUM(ORÇAMENTO_OBRA_UNIT.!H294,ORÇAMENTO_OBRA_UNIT.!H258,ORÇAMENTO_OBRA_UNIT.!H230,ORÇAMENTO_OBRA_UNIT.!H198,ORÇAMENTO_OBRA_UNIT.!H162,ORÇAMENTO_OBRA_UNIT.!H114)</f>
        <v>7771.355824969999</v>
      </c>
    </row>
    <row r="8" spans="1:3" ht="23.25" x14ac:dyDescent="0.35">
      <c r="A8" s="28" t="s">
        <v>271</v>
      </c>
      <c r="B8" s="43">
        <f>SUM(ORÇAMENTO_OBRA_UNIT.!H126)</f>
        <v>58620.325000000004</v>
      </c>
    </row>
    <row r="9" spans="1:3" ht="24" thickBot="1" x14ac:dyDescent="0.4">
      <c r="A9" s="30" t="s">
        <v>245</v>
      </c>
      <c r="B9" s="74">
        <f>ORÇAMENTO_OBRA_UNIT.!G5*BDI!C26</f>
        <v>39156.053918300706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37CCB-B965-4301-8BB0-3625AC3C8127}">
  <sheetPr>
    <tabColor theme="5" tint="0.39997558519241921"/>
  </sheetPr>
  <dimension ref="A1:K320"/>
  <sheetViews>
    <sheetView tabSelected="1" zoomScale="115" zoomScaleNormal="115" workbookViewId="0">
      <selection activeCell="E5" sqref="E5:E161"/>
    </sheetView>
  </sheetViews>
  <sheetFormatPr defaultColWidth="34.5703125" defaultRowHeight="15" x14ac:dyDescent="0.25"/>
  <cols>
    <col min="1" max="1" width="8.28515625" style="118" bestFit="1" customWidth="1"/>
    <col min="2" max="2" width="52.28515625" style="114" customWidth="1"/>
    <col min="3" max="3" width="9.28515625" style="118" bestFit="1" customWidth="1"/>
    <col min="4" max="4" width="13.140625" style="129" bestFit="1" customWidth="1"/>
    <col min="5" max="5" width="14.28515625" style="127" bestFit="1" customWidth="1"/>
    <col min="6" max="16384" width="34.5703125" style="5"/>
  </cols>
  <sheetData>
    <row r="1" spans="1:11" ht="46.5" customHeight="1" x14ac:dyDescent="0.25">
      <c r="A1" s="115"/>
      <c r="B1" s="110"/>
      <c r="C1" s="115"/>
      <c r="D1" s="110"/>
      <c r="E1" s="119"/>
      <c r="F1" s="27"/>
      <c r="G1" s="27"/>
      <c r="H1" s="27"/>
      <c r="I1" s="27"/>
      <c r="J1" s="27"/>
      <c r="K1" s="27"/>
    </row>
    <row r="2" spans="1:11" ht="9.75" customHeight="1" x14ac:dyDescent="0.25">
      <c r="A2" s="116"/>
      <c r="B2" s="111"/>
      <c r="C2" s="116"/>
      <c r="D2" s="111"/>
      <c r="E2" s="120"/>
      <c r="F2" s="27"/>
      <c r="G2" s="27"/>
      <c r="H2" s="27"/>
      <c r="I2" s="27"/>
      <c r="J2" s="27"/>
      <c r="K2" s="27"/>
    </row>
    <row r="3" spans="1:11" x14ac:dyDescent="0.25">
      <c r="A3" s="117"/>
      <c r="B3" s="112"/>
      <c r="C3" s="117"/>
      <c r="D3" s="112"/>
      <c r="E3" s="121"/>
      <c r="F3" s="27"/>
      <c r="G3" s="27"/>
      <c r="H3" s="27"/>
      <c r="I3" s="27"/>
      <c r="J3" s="27"/>
      <c r="K3" s="27"/>
    </row>
    <row r="4" spans="1:11" x14ac:dyDescent="0.25">
      <c r="A4" s="68" t="s">
        <v>78</v>
      </c>
      <c r="B4" s="113" t="s">
        <v>65</v>
      </c>
      <c r="C4" s="68" t="s">
        <v>8</v>
      </c>
      <c r="D4" s="113" t="s">
        <v>79</v>
      </c>
      <c r="E4" s="122" t="s">
        <v>19</v>
      </c>
    </row>
    <row r="5" spans="1:11" x14ac:dyDescent="0.25">
      <c r="A5" s="3" t="s">
        <v>348</v>
      </c>
      <c r="B5" s="2" t="s">
        <v>279</v>
      </c>
      <c r="C5" s="3" t="s">
        <v>4</v>
      </c>
      <c r="D5" s="2">
        <v>1</v>
      </c>
      <c r="E5" s="123">
        <v>233.94</v>
      </c>
    </row>
    <row r="6" spans="1:11" x14ac:dyDescent="0.25">
      <c r="A6" s="3">
        <v>4513</v>
      </c>
      <c r="B6" s="2" t="s">
        <v>280</v>
      </c>
      <c r="C6" s="3" t="s">
        <v>2</v>
      </c>
      <c r="D6" s="2">
        <v>32.844000000000001</v>
      </c>
      <c r="E6" s="123">
        <v>271.29144000000002</v>
      </c>
    </row>
    <row r="7" spans="1:11" x14ac:dyDescent="0.25">
      <c r="A7" s="3">
        <v>6193</v>
      </c>
      <c r="B7" s="2" t="s">
        <v>281</v>
      </c>
      <c r="C7" s="3" t="s">
        <v>2</v>
      </c>
      <c r="D7" s="2">
        <v>36.173999999999999</v>
      </c>
      <c r="E7" s="123">
        <v>465.92112000000003</v>
      </c>
    </row>
    <row r="8" spans="1:11" x14ac:dyDescent="0.25">
      <c r="A8" s="3">
        <v>10886</v>
      </c>
      <c r="B8" s="2" t="s">
        <v>283</v>
      </c>
      <c r="C8" s="3" t="s">
        <v>4</v>
      </c>
      <c r="D8" s="2">
        <v>0.34499999999999997</v>
      </c>
      <c r="E8" s="123">
        <v>44.542950000000005</v>
      </c>
    </row>
    <row r="9" spans="1:11" x14ac:dyDescent="0.25">
      <c r="A9" s="3">
        <v>10891</v>
      </c>
      <c r="B9" s="2" t="s">
        <v>282</v>
      </c>
      <c r="C9" s="3" t="s">
        <v>4</v>
      </c>
      <c r="D9" s="2">
        <v>0.34499999999999997</v>
      </c>
      <c r="E9" s="123">
        <v>43.125</v>
      </c>
    </row>
    <row r="10" spans="1:11" x14ac:dyDescent="0.25">
      <c r="A10" s="3">
        <v>11455</v>
      </c>
      <c r="B10" s="2" t="s">
        <v>284</v>
      </c>
      <c r="C10" s="3" t="s">
        <v>4</v>
      </c>
      <c r="D10" s="2">
        <v>0.20200000000000001</v>
      </c>
      <c r="E10" s="123">
        <v>2.5573200000000003</v>
      </c>
    </row>
    <row r="11" spans="1:11" x14ac:dyDescent="0.25">
      <c r="A11" s="3">
        <v>11587</v>
      </c>
      <c r="B11" s="2" t="s">
        <v>285</v>
      </c>
      <c r="C11" s="3" t="s">
        <v>1</v>
      </c>
      <c r="D11" s="2">
        <v>15.935</v>
      </c>
      <c r="E11" s="123">
        <v>707.03594999999996</v>
      </c>
    </row>
    <row r="12" spans="1:11" x14ac:dyDescent="0.25">
      <c r="A12" s="3" t="s">
        <v>34</v>
      </c>
      <c r="B12" s="2" t="s">
        <v>286</v>
      </c>
      <c r="C12" s="3" t="s">
        <v>4</v>
      </c>
      <c r="D12" s="2">
        <v>2.33</v>
      </c>
      <c r="E12" s="123">
        <v>45.528199999999998</v>
      </c>
    </row>
    <row r="13" spans="1:11" x14ac:dyDescent="0.25">
      <c r="A13" s="3">
        <v>83518</v>
      </c>
      <c r="B13" s="2" t="s">
        <v>287</v>
      </c>
      <c r="C13" s="3" t="s">
        <v>26</v>
      </c>
      <c r="D13" s="2">
        <v>0.40899999999999997</v>
      </c>
      <c r="E13" s="123">
        <v>147.68171999999998</v>
      </c>
    </row>
    <row r="14" spans="1:11" ht="45" x14ac:dyDescent="0.25">
      <c r="A14" s="3">
        <v>84402</v>
      </c>
      <c r="B14" s="2" t="s">
        <v>288</v>
      </c>
      <c r="C14" s="3" t="s">
        <v>4</v>
      </c>
      <c r="D14" s="2">
        <v>0.20200000000000001</v>
      </c>
      <c r="E14" s="123">
        <v>16.2105</v>
      </c>
    </row>
    <row r="15" spans="1:11" x14ac:dyDescent="0.25">
      <c r="A15" s="3">
        <v>88262</v>
      </c>
      <c r="B15" s="2" t="s">
        <v>289</v>
      </c>
      <c r="C15" s="3" t="s">
        <v>5</v>
      </c>
      <c r="D15" s="2">
        <v>7.7939999999999996</v>
      </c>
      <c r="E15" s="123">
        <v>227.81861999999998</v>
      </c>
    </row>
    <row r="16" spans="1:11" x14ac:dyDescent="0.25">
      <c r="A16" s="3">
        <v>88487</v>
      </c>
      <c r="B16" s="2" t="s">
        <v>290</v>
      </c>
      <c r="C16" s="3" t="s">
        <v>1</v>
      </c>
      <c r="D16" s="2">
        <v>79.433000000000007</v>
      </c>
      <c r="E16" s="123">
        <v>1108.8846800000001</v>
      </c>
    </row>
    <row r="17" spans="1:5" ht="75" x14ac:dyDescent="0.25">
      <c r="A17" s="3">
        <v>91170</v>
      </c>
      <c r="B17" s="2" t="s">
        <v>45</v>
      </c>
      <c r="C17" s="3" t="s">
        <v>2</v>
      </c>
      <c r="D17" s="2">
        <v>7.8179999999999996</v>
      </c>
      <c r="E17" s="123">
        <v>54.56964</v>
      </c>
    </row>
    <row r="18" spans="1:5" ht="60" x14ac:dyDescent="0.25">
      <c r="A18" s="3">
        <v>91173</v>
      </c>
      <c r="B18" s="2" t="s">
        <v>46</v>
      </c>
      <c r="C18" s="3" t="s">
        <v>2</v>
      </c>
      <c r="D18" s="2">
        <v>19.596</v>
      </c>
      <c r="E18" s="123">
        <v>112.67700000000001</v>
      </c>
    </row>
    <row r="19" spans="1:5" x14ac:dyDescent="0.25">
      <c r="A19" s="3">
        <v>91341</v>
      </c>
      <c r="B19" s="2" t="s">
        <v>291</v>
      </c>
      <c r="C19" s="3" t="s">
        <v>1</v>
      </c>
      <c r="D19" s="2">
        <v>0.85799999999999998</v>
      </c>
      <c r="E19" s="123">
        <v>344.65001999999998</v>
      </c>
    </row>
    <row r="20" spans="1:5" ht="30" x14ac:dyDescent="0.25">
      <c r="A20" s="3">
        <v>91862</v>
      </c>
      <c r="B20" s="2" t="s">
        <v>292</v>
      </c>
      <c r="C20" s="3" t="s">
        <v>2</v>
      </c>
      <c r="D20" s="2">
        <v>27.423999999999999</v>
      </c>
      <c r="E20" s="123">
        <v>364.37148000000002</v>
      </c>
    </row>
    <row r="21" spans="1:5" ht="30" x14ac:dyDescent="0.25">
      <c r="A21" s="3">
        <v>91911</v>
      </c>
      <c r="B21" s="2" t="s">
        <v>293</v>
      </c>
      <c r="C21" s="3" t="s">
        <v>4</v>
      </c>
      <c r="D21" s="2">
        <v>2.0550000000000002</v>
      </c>
      <c r="E21" s="123">
        <v>33.167700000000004</v>
      </c>
    </row>
    <row r="22" spans="1:5" ht="30" x14ac:dyDescent="0.25">
      <c r="A22" s="3">
        <v>91924</v>
      </c>
      <c r="B22" s="2" t="s">
        <v>294</v>
      </c>
      <c r="C22" s="3" t="s">
        <v>2</v>
      </c>
      <c r="D22" s="2">
        <v>18.518999999999998</v>
      </c>
      <c r="E22" s="123">
        <v>119.26235999999999</v>
      </c>
    </row>
    <row r="23" spans="1:5" ht="30" x14ac:dyDescent="0.25">
      <c r="A23" s="3">
        <v>91926</v>
      </c>
      <c r="B23" s="2" t="s">
        <v>295</v>
      </c>
      <c r="C23" s="3" t="s">
        <v>2</v>
      </c>
      <c r="D23" s="2">
        <v>35.097999999999999</v>
      </c>
      <c r="E23" s="123">
        <v>253.05658</v>
      </c>
    </row>
    <row r="24" spans="1:5" x14ac:dyDescent="0.25">
      <c r="A24" s="3">
        <v>91937</v>
      </c>
      <c r="B24" s="2" t="s">
        <v>296</v>
      </c>
      <c r="C24" s="3" t="s">
        <v>4</v>
      </c>
      <c r="D24" s="2">
        <v>2.0590000000000002</v>
      </c>
      <c r="E24" s="123">
        <v>29.073080000000001</v>
      </c>
    </row>
    <row r="25" spans="1:5" x14ac:dyDescent="0.25">
      <c r="A25" s="3">
        <v>92000</v>
      </c>
      <c r="B25" s="2" t="s">
        <v>97</v>
      </c>
      <c r="C25" s="3" t="s">
        <v>4</v>
      </c>
      <c r="D25" s="2">
        <v>24.003999999999998</v>
      </c>
      <c r="E25" s="123">
        <v>450.22012000000001</v>
      </c>
    </row>
    <row r="26" spans="1:5" ht="30" x14ac:dyDescent="0.25">
      <c r="A26" s="3">
        <v>92025</v>
      </c>
      <c r="B26" s="2" t="s">
        <v>297</v>
      </c>
      <c r="C26" s="3" t="s">
        <v>4</v>
      </c>
      <c r="D26" s="2">
        <v>0.252</v>
      </c>
      <c r="E26" s="123">
        <v>16.62444</v>
      </c>
    </row>
    <row r="27" spans="1:5" ht="75" x14ac:dyDescent="0.25">
      <c r="A27" s="3">
        <v>92543</v>
      </c>
      <c r="B27" s="2" t="s">
        <v>24</v>
      </c>
      <c r="C27" s="3" t="s">
        <v>1</v>
      </c>
      <c r="D27" s="2">
        <v>27.995999999999999</v>
      </c>
      <c r="E27" s="123">
        <v>537.80316000000005</v>
      </c>
    </row>
    <row r="28" spans="1:5" ht="30" x14ac:dyDescent="0.25">
      <c r="A28" s="3">
        <v>93358</v>
      </c>
      <c r="B28" s="2" t="s">
        <v>298</v>
      </c>
      <c r="C28" s="3" t="s">
        <v>26</v>
      </c>
      <c r="D28" s="2">
        <v>0.59199999999999997</v>
      </c>
      <c r="E28" s="123">
        <v>47.484319999999997</v>
      </c>
    </row>
    <row r="29" spans="1:5" ht="60" x14ac:dyDescent="0.25">
      <c r="A29" s="3">
        <v>94210</v>
      </c>
      <c r="B29" s="2" t="s">
        <v>25</v>
      </c>
      <c r="C29" s="3" t="s">
        <v>1</v>
      </c>
      <c r="D29" s="2">
        <v>20.995999999999999</v>
      </c>
      <c r="E29" s="123">
        <v>821.15355999999997</v>
      </c>
    </row>
    <row r="30" spans="1:5" ht="75" x14ac:dyDescent="0.25">
      <c r="A30" s="3">
        <v>94559</v>
      </c>
      <c r="B30" s="2" t="s">
        <v>29</v>
      </c>
      <c r="C30" s="3" t="s">
        <v>1</v>
      </c>
      <c r="D30" s="2">
        <v>0.85</v>
      </c>
      <c r="E30" s="123">
        <v>780.58900000000006</v>
      </c>
    </row>
    <row r="31" spans="1:5" ht="30" x14ac:dyDescent="0.25">
      <c r="A31" s="3">
        <v>95240</v>
      </c>
      <c r="B31" s="2" t="s">
        <v>299</v>
      </c>
      <c r="C31" s="3" t="s">
        <v>1</v>
      </c>
      <c r="D31" s="2">
        <v>0.105</v>
      </c>
      <c r="E31" s="123">
        <v>1.8416999999999999</v>
      </c>
    </row>
    <row r="32" spans="1:5" ht="30" x14ac:dyDescent="0.25">
      <c r="A32" s="3">
        <v>95241</v>
      </c>
      <c r="B32" s="2" t="s">
        <v>300</v>
      </c>
      <c r="C32" s="3" t="s">
        <v>1</v>
      </c>
      <c r="D32" s="2">
        <v>25.055</v>
      </c>
      <c r="E32" s="123">
        <v>657.9443</v>
      </c>
    </row>
    <row r="33" spans="1:5" ht="30" x14ac:dyDescent="0.25">
      <c r="A33" s="3">
        <v>95805</v>
      </c>
      <c r="B33" s="2" t="s">
        <v>301</v>
      </c>
      <c r="C33" s="3" t="s">
        <v>4</v>
      </c>
      <c r="D33" s="2">
        <v>3.9039999999999999</v>
      </c>
      <c r="E33" s="123">
        <v>99.317760000000007</v>
      </c>
    </row>
    <row r="34" spans="1:5" ht="30" x14ac:dyDescent="0.25">
      <c r="A34" s="3">
        <v>95811</v>
      </c>
      <c r="B34" s="2" t="s">
        <v>302</v>
      </c>
      <c r="C34" s="3" t="s">
        <v>4</v>
      </c>
      <c r="D34" s="2">
        <v>1.5920000000000001</v>
      </c>
      <c r="E34" s="123">
        <v>27.414239999999999</v>
      </c>
    </row>
    <row r="35" spans="1:5" x14ac:dyDescent="0.25">
      <c r="A35" s="3">
        <v>96995</v>
      </c>
      <c r="B35" s="2" t="s">
        <v>303</v>
      </c>
      <c r="C35" s="3" t="s">
        <v>26</v>
      </c>
      <c r="D35" s="2">
        <v>0.11700000000000001</v>
      </c>
      <c r="E35" s="123">
        <v>5.8967999999999998</v>
      </c>
    </row>
    <row r="36" spans="1:5" ht="30" x14ac:dyDescent="0.25">
      <c r="A36" s="3">
        <v>97586</v>
      </c>
      <c r="B36" s="2" t="s">
        <v>304</v>
      </c>
      <c r="C36" s="3" t="s">
        <v>4</v>
      </c>
      <c r="D36" s="2">
        <v>1.157</v>
      </c>
      <c r="E36" s="123">
        <v>103.00771</v>
      </c>
    </row>
    <row r="37" spans="1:5" ht="30" x14ac:dyDescent="0.25">
      <c r="A37" s="3">
        <v>97593</v>
      </c>
      <c r="B37" s="2" t="s">
        <v>305</v>
      </c>
      <c r="C37" s="3" t="s">
        <v>4</v>
      </c>
      <c r="D37" s="2">
        <v>0.95199999999999996</v>
      </c>
      <c r="E37" s="123">
        <v>83.557039999999986</v>
      </c>
    </row>
    <row r="38" spans="1:5" x14ac:dyDescent="0.25">
      <c r="A38" s="3">
        <v>97611</v>
      </c>
      <c r="B38" s="2" t="s">
        <v>306</v>
      </c>
      <c r="C38" s="3" t="s">
        <v>4</v>
      </c>
      <c r="D38" s="2">
        <v>0.65200000000000002</v>
      </c>
      <c r="E38" s="123">
        <v>16.404320000000002</v>
      </c>
    </row>
    <row r="39" spans="1:5" ht="30" x14ac:dyDescent="0.25">
      <c r="A39" s="3">
        <v>98441</v>
      </c>
      <c r="B39" s="2" t="s">
        <v>307</v>
      </c>
      <c r="C39" s="3" t="s">
        <v>1</v>
      </c>
      <c r="D39" s="2">
        <v>37.579000000000001</v>
      </c>
      <c r="E39" s="123">
        <v>4045.3299499999994</v>
      </c>
    </row>
    <row r="40" spans="1:5" ht="30" x14ac:dyDescent="0.25">
      <c r="A40" s="3">
        <v>3080</v>
      </c>
      <c r="B40" s="2" t="s">
        <v>308</v>
      </c>
      <c r="C40" s="3" t="s">
        <v>66</v>
      </c>
      <c r="D40" s="2">
        <v>0.57799999999999996</v>
      </c>
      <c r="E40" s="123">
        <v>30.027100000000001</v>
      </c>
    </row>
    <row r="41" spans="1:5" ht="30" x14ac:dyDescent="0.25">
      <c r="A41" s="3">
        <v>3097</v>
      </c>
      <c r="B41" s="2" t="s">
        <v>309</v>
      </c>
      <c r="C41" s="3" t="s">
        <v>66</v>
      </c>
      <c r="D41" s="2">
        <v>0.38500000000000001</v>
      </c>
      <c r="E41" s="123">
        <v>15.4</v>
      </c>
    </row>
    <row r="42" spans="1:5" ht="45" x14ac:dyDescent="0.25">
      <c r="A42" s="3" t="s">
        <v>42</v>
      </c>
      <c r="B42" s="2" t="s">
        <v>43</v>
      </c>
      <c r="C42" s="3" t="s">
        <v>4</v>
      </c>
      <c r="D42" s="2">
        <v>0.193</v>
      </c>
      <c r="E42" s="123">
        <v>40.153650000000006</v>
      </c>
    </row>
    <row r="43" spans="1:5" ht="45" x14ac:dyDescent="0.25">
      <c r="A43" s="3">
        <v>83463</v>
      </c>
      <c r="B43" s="2" t="s">
        <v>310</v>
      </c>
      <c r="C43" s="3" t="s">
        <v>4</v>
      </c>
      <c r="D43" s="2">
        <v>0.15</v>
      </c>
      <c r="E43" s="123">
        <v>47.384999999999998</v>
      </c>
    </row>
    <row r="44" spans="1:5" ht="30" x14ac:dyDescent="0.25">
      <c r="A44" s="3">
        <v>86888</v>
      </c>
      <c r="B44" s="2" t="s">
        <v>311</v>
      </c>
      <c r="C44" s="3" t="s">
        <v>4</v>
      </c>
      <c r="D44" s="2">
        <v>0.25</v>
      </c>
      <c r="E44" s="123">
        <v>104.1825</v>
      </c>
    </row>
    <row r="45" spans="1:5" ht="30" x14ac:dyDescent="0.25">
      <c r="A45" s="3">
        <v>86934</v>
      </c>
      <c r="B45" s="2" t="s">
        <v>312</v>
      </c>
      <c r="C45" s="3" t="s">
        <v>4</v>
      </c>
      <c r="D45" s="2">
        <v>0.193</v>
      </c>
      <c r="E45" s="123">
        <v>53.59996000000001</v>
      </c>
    </row>
    <row r="46" spans="1:5" ht="45" x14ac:dyDescent="0.25">
      <c r="A46" s="3">
        <v>86943</v>
      </c>
      <c r="B46" s="2" t="s">
        <v>313</v>
      </c>
      <c r="C46" s="3" t="s">
        <v>4</v>
      </c>
      <c r="D46" s="2">
        <v>0.38500000000000001</v>
      </c>
      <c r="E46" s="123">
        <v>74.867100000000008</v>
      </c>
    </row>
    <row r="47" spans="1:5" ht="30" x14ac:dyDescent="0.25">
      <c r="A47" s="3">
        <v>87548</v>
      </c>
      <c r="B47" s="2" t="s">
        <v>314</v>
      </c>
      <c r="C47" s="3" t="s">
        <v>1</v>
      </c>
      <c r="D47" s="2">
        <v>0.38500000000000001</v>
      </c>
      <c r="E47" s="123">
        <v>9.4594500000000004</v>
      </c>
    </row>
    <row r="48" spans="1:5" ht="45" x14ac:dyDescent="0.25">
      <c r="A48" s="3">
        <v>87877</v>
      </c>
      <c r="B48" s="2" t="s">
        <v>315</v>
      </c>
      <c r="C48" s="3" t="s">
        <v>1</v>
      </c>
      <c r="D48" s="2">
        <v>2.0469999999999997</v>
      </c>
      <c r="E48" s="123">
        <v>24.195539999999998</v>
      </c>
    </row>
    <row r="49" spans="1:5" ht="45" x14ac:dyDescent="0.25">
      <c r="A49" s="3">
        <v>89168</v>
      </c>
      <c r="B49" s="2" t="s">
        <v>316</v>
      </c>
      <c r="C49" s="3" t="s">
        <v>1</v>
      </c>
      <c r="D49" s="2">
        <v>0.85</v>
      </c>
      <c r="E49" s="123">
        <v>66.265999999999991</v>
      </c>
    </row>
    <row r="50" spans="1:5" ht="45" x14ac:dyDescent="0.25">
      <c r="A50" s="3">
        <v>89171</v>
      </c>
      <c r="B50" s="2" t="s">
        <v>317</v>
      </c>
      <c r="C50" s="3" t="s">
        <v>1</v>
      </c>
      <c r="D50" s="2">
        <v>0.80600000000000005</v>
      </c>
      <c r="E50" s="123">
        <v>28.83062</v>
      </c>
    </row>
    <row r="51" spans="1:5" ht="45" x14ac:dyDescent="0.25">
      <c r="A51" s="3">
        <v>89173</v>
      </c>
      <c r="B51" s="2" t="s">
        <v>318</v>
      </c>
      <c r="C51" s="3" t="s">
        <v>1</v>
      </c>
      <c r="D51" s="2">
        <v>1.95</v>
      </c>
      <c r="E51" s="123">
        <v>60.098999999999997</v>
      </c>
    </row>
    <row r="52" spans="1:5" ht="30" x14ac:dyDescent="0.25">
      <c r="A52" s="3">
        <v>89482</v>
      </c>
      <c r="B52" s="2" t="s">
        <v>319</v>
      </c>
      <c r="C52" s="3" t="s">
        <v>4</v>
      </c>
      <c r="D52" s="2">
        <v>0.38500000000000001</v>
      </c>
      <c r="E52" s="123">
        <v>10.1563</v>
      </c>
    </row>
    <row r="53" spans="1:5" x14ac:dyDescent="0.25">
      <c r="A53" s="3">
        <v>89711</v>
      </c>
      <c r="B53" s="2" t="s">
        <v>320</v>
      </c>
      <c r="C53" s="3" t="s">
        <v>2</v>
      </c>
      <c r="D53" s="2">
        <v>1.3880000000000001</v>
      </c>
      <c r="E53" s="123">
        <v>29.383960000000005</v>
      </c>
    </row>
    <row r="54" spans="1:5" x14ac:dyDescent="0.25">
      <c r="A54" s="3">
        <v>89712</v>
      </c>
      <c r="B54" s="2" t="s">
        <v>321</v>
      </c>
      <c r="C54" s="3" t="s">
        <v>2</v>
      </c>
      <c r="D54" s="2">
        <v>1.2529999999999999</v>
      </c>
      <c r="E54" s="123">
        <v>35.898449999999997</v>
      </c>
    </row>
    <row r="55" spans="1:5" x14ac:dyDescent="0.25">
      <c r="A55" s="3">
        <v>89714</v>
      </c>
      <c r="B55" s="2" t="s">
        <v>322</v>
      </c>
      <c r="C55" s="3" t="s">
        <v>2</v>
      </c>
      <c r="D55" s="2">
        <v>1.472</v>
      </c>
      <c r="E55" s="123">
        <v>76.455680000000001</v>
      </c>
    </row>
    <row r="56" spans="1:5" ht="30" x14ac:dyDescent="0.25">
      <c r="A56" s="3">
        <v>89724</v>
      </c>
      <c r="B56" s="2" t="s">
        <v>323</v>
      </c>
      <c r="C56" s="3" t="s">
        <v>4</v>
      </c>
      <c r="D56" s="2">
        <v>0.77100000000000002</v>
      </c>
      <c r="E56" s="123">
        <v>9.6683399999999988</v>
      </c>
    </row>
    <row r="57" spans="1:5" ht="30" x14ac:dyDescent="0.25">
      <c r="A57" s="3">
        <v>89726</v>
      </c>
      <c r="B57" s="2" t="s">
        <v>324</v>
      </c>
      <c r="C57" s="3" t="s">
        <v>4</v>
      </c>
      <c r="D57" s="2">
        <v>0.57799999999999996</v>
      </c>
      <c r="E57" s="123">
        <v>6.2770799999999989</v>
      </c>
    </row>
    <row r="58" spans="1:5" ht="30" x14ac:dyDescent="0.25">
      <c r="A58" s="3">
        <v>89731</v>
      </c>
      <c r="B58" s="2" t="s">
        <v>325</v>
      </c>
      <c r="C58" s="3" t="s">
        <v>4</v>
      </c>
      <c r="D58" s="2">
        <v>0.193</v>
      </c>
      <c r="E58" s="123">
        <v>2.5862000000000003</v>
      </c>
    </row>
    <row r="59" spans="1:5" ht="30" x14ac:dyDescent="0.25">
      <c r="A59" s="3">
        <v>89748</v>
      </c>
      <c r="B59" s="2" t="s">
        <v>326</v>
      </c>
      <c r="C59" s="3" t="s">
        <v>4</v>
      </c>
      <c r="D59" s="2">
        <v>0.57799999999999996</v>
      </c>
      <c r="E59" s="123">
        <v>18.871699999999997</v>
      </c>
    </row>
    <row r="60" spans="1:5" ht="30" x14ac:dyDescent="0.25">
      <c r="A60" s="54">
        <v>89784</v>
      </c>
      <c r="B60" s="2" t="s">
        <v>327</v>
      </c>
      <c r="C60" s="3" t="s">
        <v>4</v>
      </c>
      <c r="D60" s="61">
        <v>0.57799999999999996</v>
      </c>
      <c r="E60" s="124">
        <v>11.40972</v>
      </c>
    </row>
    <row r="61" spans="1:5" ht="30" x14ac:dyDescent="0.25">
      <c r="A61" s="54">
        <v>89796</v>
      </c>
      <c r="B61" s="2" t="s">
        <v>328</v>
      </c>
      <c r="C61" s="3" t="s">
        <v>4</v>
      </c>
      <c r="D61" s="61">
        <v>0.38500000000000001</v>
      </c>
      <c r="E61" s="124">
        <v>13.636700000000001</v>
      </c>
    </row>
    <row r="62" spans="1:5" ht="30" x14ac:dyDescent="0.25">
      <c r="A62" s="54">
        <v>89957</v>
      </c>
      <c r="B62" s="2" t="s">
        <v>329</v>
      </c>
      <c r="C62" s="3" t="s">
        <v>4</v>
      </c>
      <c r="D62" s="61">
        <v>0.96399999999999997</v>
      </c>
      <c r="E62" s="124">
        <v>123.05460000000001</v>
      </c>
    </row>
    <row r="63" spans="1:5" ht="45" x14ac:dyDescent="0.25">
      <c r="A63" s="54">
        <v>90443</v>
      </c>
      <c r="B63" s="2" t="s">
        <v>44</v>
      </c>
      <c r="C63" s="3" t="s">
        <v>2</v>
      </c>
      <c r="D63" s="61">
        <v>1.002</v>
      </c>
      <c r="E63" s="124">
        <v>16.82358</v>
      </c>
    </row>
    <row r="64" spans="1:5" ht="45" x14ac:dyDescent="0.25">
      <c r="A64" s="54">
        <v>90466</v>
      </c>
      <c r="B64" s="2" t="s">
        <v>330</v>
      </c>
      <c r="C64" s="3" t="s">
        <v>2</v>
      </c>
      <c r="D64" s="61">
        <v>1.002</v>
      </c>
      <c r="E64" s="124">
        <v>16.442820000000001</v>
      </c>
    </row>
    <row r="65" spans="1:5" ht="45" x14ac:dyDescent="0.25">
      <c r="A65" s="54">
        <v>90820</v>
      </c>
      <c r="B65" s="2" t="s">
        <v>331</v>
      </c>
      <c r="C65" s="3" t="s">
        <v>4</v>
      </c>
      <c r="D65" s="61">
        <v>0.38500000000000001</v>
      </c>
      <c r="E65" s="124">
        <v>104.04625</v>
      </c>
    </row>
    <row r="66" spans="1:5" ht="45" x14ac:dyDescent="0.25">
      <c r="A66" s="54">
        <v>90822</v>
      </c>
      <c r="B66" s="2" t="s">
        <v>332</v>
      </c>
      <c r="C66" s="3" t="s">
        <v>4</v>
      </c>
      <c r="D66" s="61">
        <v>0.47799999999999998</v>
      </c>
      <c r="E66" s="124">
        <v>139.63813999999999</v>
      </c>
    </row>
    <row r="67" spans="1:5" ht="30" x14ac:dyDescent="0.25">
      <c r="A67" s="54">
        <v>91928</v>
      </c>
      <c r="B67" s="2" t="s">
        <v>333</v>
      </c>
      <c r="C67" s="3" t="s">
        <v>2</v>
      </c>
      <c r="D67" s="61">
        <v>20.234999999999999</v>
      </c>
      <c r="E67" s="124">
        <v>176.65155000000001</v>
      </c>
    </row>
    <row r="68" spans="1:5" ht="30" x14ac:dyDescent="0.25">
      <c r="A68" s="54">
        <v>91945</v>
      </c>
      <c r="B68" s="2" t="s">
        <v>334</v>
      </c>
      <c r="C68" s="3" t="s">
        <v>4</v>
      </c>
      <c r="D68" s="61">
        <v>0.57799999999999996</v>
      </c>
      <c r="E68" s="124">
        <v>7.7451999999999996</v>
      </c>
    </row>
    <row r="69" spans="1:5" ht="30" x14ac:dyDescent="0.25">
      <c r="A69" s="54">
        <v>92008</v>
      </c>
      <c r="B69" s="2" t="s">
        <v>335</v>
      </c>
      <c r="C69" s="3" t="s">
        <v>4</v>
      </c>
      <c r="D69" s="61">
        <v>1.31</v>
      </c>
      <c r="E69" s="124">
        <v>59.500200000000007</v>
      </c>
    </row>
    <row r="70" spans="1:5" ht="30" x14ac:dyDescent="0.25">
      <c r="A70" s="54">
        <v>92023</v>
      </c>
      <c r="B70" s="2" t="s">
        <v>336</v>
      </c>
      <c r="C70" s="3" t="s">
        <v>4</v>
      </c>
      <c r="D70" s="61">
        <v>1.25</v>
      </c>
      <c r="E70" s="124">
        <v>59.112499999999997</v>
      </c>
    </row>
    <row r="71" spans="1:5" ht="30" x14ac:dyDescent="0.25">
      <c r="A71" s="54">
        <v>92981</v>
      </c>
      <c r="B71" s="2" t="s">
        <v>337</v>
      </c>
      <c r="C71" s="3" t="s">
        <v>2</v>
      </c>
      <c r="D71" s="61">
        <v>1.927</v>
      </c>
      <c r="E71" s="124">
        <v>24.819760000000002</v>
      </c>
    </row>
    <row r="72" spans="1:5" x14ac:dyDescent="0.25">
      <c r="A72" s="54">
        <v>96985</v>
      </c>
      <c r="B72" s="2" t="s">
        <v>338</v>
      </c>
      <c r="C72" s="3" t="s">
        <v>4</v>
      </c>
      <c r="D72" s="61">
        <v>0.38500000000000001</v>
      </c>
      <c r="E72" s="124">
        <v>18.326000000000001</v>
      </c>
    </row>
    <row r="73" spans="1:5" x14ac:dyDescent="0.25">
      <c r="A73" s="54">
        <v>97612</v>
      </c>
      <c r="B73" s="2" t="s">
        <v>339</v>
      </c>
      <c r="C73" s="3" t="s">
        <v>4</v>
      </c>
      <c r="D73" s="61">
        <v>0.38500000000000001</v>
      </c>
      <c r="E73" s="124">
        <v>10.3796</v>
      </c>
    </row>
    <row r="74" spans="1:5" ht="60" x14ac:dyDescent="0.25">
      <c r="A74" s="54">
        <v>97886</v>
      </c>
      <c r="B74" s="2" t="s">
        <v>33</v>
      </c>
      <c r="C74" s="3" t="s">
        <v>4</v>
      </c>
      <c r="D74" s="61">
        <v>0.38500000000000001</v>
      </c>
      <c r="E74" s="124">
        <v>55.501600000000003</v>
      </c>
    </row>
    <row r="75" spans="1:5" x14ac:dyDescent="0.25">
      <c r="A75" s="54">
        <v>98283</v>
      </c>
      <c r="B75" s="2" t="s">
        <v>340</v>
      </c>
      <c r="C75" s="3" t="s">
        <v>2</v>
      </c>
      <c r="D75" s="61">
        <v>5.1539999999999999</v>
      </c>
      <c r="E75" s="124">
        <v>64.888859999999994</v>
      </c>
    </row>
    <row r="76" spans="1:5" ht="30" x14ac:dyDescent="0.25">
      <c r="A76" s="54">
        <v>100556</v>
      </c>
      <c r="B76" s="2" t="s">
        <v>341</v>
      </c>
      <c r="C76" s="3" t="s">
        <v>4</v>
      </c>
      <c r="D76" s="61">
        <v>0.193</v>
      </c>
      <c r="E76" s="124">
        <v>6.5330500000000002</v>
      </c>
    </row>
    <row r="77" spans="1:5" ht="45" x14ac:dyDescent="0.25">
      <c r="A77" s="54">
        <v>100665</v>
      </c>
      <c r="B77" s="2" t="s">
        <v>342</v>
      </c>
      <c r="C77" s="3" t="s">
        <v>1</v>
      </c>
      <c r="D77" s="61">
        <v>0.76400000000000001</v>
      </c>
      <c r="E77" s="124">
        <v>350.27872000000002</v>
      </c>
    </row>
    <row r="78" spans="1:5" x14ac:dyDescent="0.25">
      <c r="A78" s="54" t="s">
        <v>372</v>
      </c>
      <c r="B78" s="2" t="s">
        <v>378</v>
      </c>
      <c r="C78" s="3" t="s">
        <v>377</v>
      </c>
      <c r="D78" s="61">
        <v>127</v>
      </c>
      <c r="E78" s="124">
        <v>4191</v>
      </c>
    </row>
    <row r="79" spans="1:5" x14ac:dyDescent="0.25">
      <c r="A79" s="54" t="s">
        <v>375</v>
      </c>
      <c r="B79" s="2" t="s">
        <v>13</v>
      </c>
      <c r="C79" s="3" t="s">
        <v>377</v>
      </c>
      <c r="D79" s="61">
        <v>127</v>
      </c>
      <c r="E79" s="124">
        <v>11715.75</v>
      </c>
    </row>
    <row r="80" spans="1:5" ht="30" x14ac:dyDescent="0.25">
      <c r="A80" s="54" t="s">
        <v>533</v>
      </c>
      <c r="B80" s="2" t="s">
        <v>64</v>
      </c>
      <c r="C80" s="3" t="s">
        <v>377</v>
      </c>
      <c r="D80" s="61">
        <v>18</v>
      </c>
      <c r="E80" s="124">
        <v>1989.8999999999999</v>
      </c>
    </row>
    <row r="81" spans="1:5" ht="30" x14ac:dyDescent="0.25">
      <c r="A81" s="54" t="s">
        <v>373</v>
      </c>
      <c r="B81" s="2" t="s">
        <v>441</v>
      </c>
      <c r="C81" s="3" t="s">
        <v>422</v>
      </c>
      <c r="D81" s="61">
        <v>1</v>
      </c>
      <c r="E81" s="124">
        <v>1979.16</v>
      </c>
    </row>
    <row r="82" spans="1:5" x14ac:dyDescent="0.25">
      <c r="A82" s="54">
        <v>88269</v>
      </c>
      <c r="B82" s="2" t="s">
        <v>12</v>
      </c>
      <c r="C82" s="3" t="s">
        <v>5</v>
      </c>
      <c r="D82" s="61">
        <v>2.8104</v>
      </c>
      <c r="E82" s="124">
        <v>87.122399999999999</v>
      </c>
    </row>
    <row r="83" spans="1:5" x14ac:dyDescent="0.25">
      <c r="A83" s="54">
        <v>345</v>
      </c>
      <c r="B83" s="2" t="s">
        <v>201</v>
      </c>
      <c r="C83" s="3" t="s">
        <v>89</v>
      </c>
      <c r="D83" s="61">
        <v>0.1</v>
      </c>
      <c r="E83" s="124">
        <v>1.82</v>
      </c>
    </row>
    <row r="84" spans="1:5" x14ac:dyDescent="0.25">
      <c r="A84" s="54">
        <v>3315</v>
      </c>
      <c r="B84" s="2" t="s">
        <v>202</v>
      </c>
      <c r="C84" s="3" t="s">
        <v>89</v>
      </c>
      <c r="D84" s="61">
        <v>3.9855999999999998</v>
      </c>
      <c r="E84" s="124">
        <v>5.6196959999999994</v>
      </c>
    </row>
    <row r="85" spans="1:5" x14ac:dyDescent="0.25">
      <c r="A85" s="54">
        <v>4812</v>
      </c>
      <c r="B85" s="2" t="s">
        <v>203</v>
      </c>
      <c r="C85" s="3" t="s">
        <v>87</v>
      </c>
      <c r="D85" s="61">
        <v>4.2960000000000003</v>
      </c>
      <c r="E85" s="124">
        <v>63.108240000000009</v>
      </c>
    </row>
    <row r="86" spans="1:5" x14ac:dyDescent="0.25">
      <c r="A86" s="54">
        <v>20250</v>
      </c>
      <c r="B86" s="2" t="s">
        <v>18</v>
      </c>
      <c r="C86" s="3" t="s">
        <v>89</v>
      </c>
      <c r="D86" s="61">
        <v>3.1199999999999999E-2</v>
      </c>
      <c r="E86" s="124">
        <v>0.33695999999999998</v>
      </c>
    </row>
    <row r="87" spans="1:5" x14ac:dyDescent="0.25">
      <c r="A87" s="54">
        <v>4051</v>
      </c>
      <c r="B87" s="2" t="s">
        <v>248</v>
      </c>
      <c r="C87" s="3" t="s">
        <v>67</v>
      </c>
      <c r="D87" s="61">
        <v>5</v>
      </c>
      <c r="E87" s="124">
        <v>446.5</v>
      </c>
    </row>
    <row r="88" spans="1:5" x14ac:dyDescent="0.25">
      <c r="A88" s="54">
        <v>40547</v>
      </c>
      <c r="B88" s="2" t="s">
        <v>204</v>
      </c>
      <c r="C88" s="3" t="s">
        <v>0</v>
      </c>
      <c r="D88" s="61">
        <v>0.1232</v>
      </c>
      <c r="E88" s="124">
        <v>2.136288</v>
      </c>
    </row>
    <row r="89" spans="1:5" x14ac:dyDescent="0.25">
      <c r="A89" s="54">
        <v>6090</v>
      </c>
      <c r="B89" s="2" t="s">
        <v>17</v>
      </c>
      <c r="C89" s="3" t="s">
        <v>58</v>
      </c>
      <c r="D89" s="61">
        <v>52.397999999999996</v>
      </c>
      <c r="E89" s="124">
        <v>711.90159999999992</v>
      </c>
    </row>
    <row r="90" spans="1:5" x14ac:dyDescent="0.25">
      <c r="A90" s="54">
        <v>88310</v>
      </c>
      <c r="B90" s="2" t="s">
        <v>15</v>
      </c>
      <c r="C90" s="3" t="s">
        <v>5</v>
      </c>
      <c r="D90" s="61">
        <v>261.04536000000002</v>
      </c>
      <c r="E90" s="124">
        <v>7026.7103728000011</v>
      </c>
    </row>
    <row r="91" spans="1:5" x14ac:dyDescent="0.25">
      <c r="A91" s="54">
        <v>7356</v>
      </c>
      <c r="B91" s="2" t="s">
        <v>94</v>
      </c>
      <c r="C91" s="3" t="s">
        <v>58</v>
      </c>
      <c r="D91" s="61">
        <v>192.333</v>
      </c>
      <c r="E91" s="124">
        <v>3608.8732700000005</v>
      </c>
    </row>
    <row r="92" spans="1:5" x14ac:dyDescent="0.25">
      <c r="A92" s="54" t="s">
        <v>354</v>
      </c>
      <c r="B92" s="2" t="s">
        <v>205</v>
      </c>
      <c r="C92" s="3" t="s">
        <v>4</v>
      </c>
      <c r="D92" s="61">
        <v>1</v>
      </c>
      <c r="E92" s="124">
        <v>39.394999999999996</v>
      </c>
    </row>
    <row r="93" spans="1:5" x14ac:dyDescent="0.25">
      <c r="A93" s="54">
        <v>3767</v>
      </c>
      <c r="B93" s="2" t="s">
        <v>246</v>
      </c>
      <c r="C93" s="3" t="s">
        <v>4</v>
      </c>
      <c r="D93" s="61">
        <v>50.93</v>
      </c>
      <c r="E93" s="124">
        <v>79.960099999999997</v>
      </c>
    </row>
    <row r="94" spans="1:5" x14ac:dyDescent="0.25">
      <c r="A94" s="54">
        <v>88316</v>
      </c>
      <c r="B94" s="2" t="s">
        <v>250</v>
      </c>
      <c r="C94" s="3" t="s">
        <v>5</v>
      </c>
      <c r="D94" s="61">
        <v>258.31366600000001</v>
      </c>
      <c r="E94" s="124">
        <v>5328.2385592400005</v>
      </c>
    </row>
    <row r="95" spans="1:5" x14ac:dyDescent="0.25">
      <c r="A95" s="54">
        <v>99833</v>
      </c>
      <c r="B95" s="2" t="s">
        <v>206</v>
      </c>
      <c r="C95" s="3" t="s">
        <v>22</v>
      </c>
      <c r="D95" s="61">
        <v>0.15</v>
      </c>
      <c r="E95" s="124">
        <v>0.30749999999999994</v>
      </c>
    </row>
    <row r="96" spans="1:5" x14ac:dyDescent="0.25">
      <c r="A96" s="54">
        <v>151</v>
      </c>
      <c r="B96" s="2" t="s">
        <v>207</v>
      </c>
      <c r="C96" s="3" t="s">
        <v>58</v>
      </c>
      <c r="D96" s="61">
        <v>1.74</v>
      </c>
      <c r="E96" s="124">
        <v>30.6936</v>
      </c>
    </row>
    <row r="97" spans="1:5" x14ac:dyDescent="0.25">
      <c r="A97" s="54">
        <v>36881</v>
      </c>
      <c r="B97" s="2" t="s">
        <v>208</v>
      </c>
      <c r="C97" s="3" t="s">
        <v>87</v>
      </c>
      <c r="D97" s="61">
        <v>3.4799999999999995</v>
      </c>
      <c r="E97" s="124">
        <v>553.35479999999995</v>
      </c>
    </row>
    <row r="98" spans="1:5" x14ac:dyDescent="0.25">
      <c r="A98" s="54">
        <v>37596</v>
      </c>
      <c r="B98" s="2" t="s">
        <v>209</v>
      </c>
      <c r="C98" s="3" t="s">
        <v>89</v>
      </c>
      <c r="D98" s="61">
        <v>23.07</v>
      </c>
      <c r="E98" s="124">
        <v>67.595099999999988</v>
      </c>
    </row>
    <row r="99" spans="1:5" x14ac:dyDescent="0.25">
      <c r="A99" s="54">
        <v>88256</v>
      </c>
      <c r="B99" s="2" t="s">
        <v>210</v>
      </c>
      <c r="C99" s="3" t="s">
        <v>5</v>
      </c>
      <c r="D99" s="61">
        <v>3.87</v>
      </c>
      <c r="E99" s="124">
        <v>99.110699999999994</v>
      </c>
    </row>
    <row r="100" spans="1:5" x14ac:dyDescent="0.25">
      <c r="A100" s="54">
        <v>34357</v>
      </c>
      <c r="B100" s="2" t="s">
        <v>242</v>
      </c>
      <c r="C100" s="3" t="s">
        <v>275</v>
      </c>
      <c r="D100" s="61">
        <v>2</v>
      </c>
      <c r="E100" s="124">
        <v>7.58</v>
      </c>
    </row>
    <row r="101" spans="1:5" ht="30" x14ac:dyDescent="0.25">
      <c r="A101" s="54">
        <v>91946</v>
      </c>
      <c r="B101" s="2" t="s">
        <v>95</v>
      </c>
      <c r="C101" s="3" t="s">
        <v>4</v>
      </c>
      <c r="D101" s="61">
        <v>27</v>
      </c>
      <c r="E101" s="124">
        <v>205.68</v>
      </c>
    </row>
    <row r="102" spans="1:5" x14ac:dyDescent="0.25">
      <c r="A102" s="54">
        <v>88247</v>
      </c>
      <c r="B102" s="2" t="s">
        <v>98</v>
      </c>
      <c r="C102" s="3" t="s">
        <v>5</v>
      </c>
      <c r="D102" s="61">
        <v>34.062699000000002</v>
      </c>
      <c r="E102" s="124">
        <v>661.14960270000017</v>
      </c>
    </row>
    <row r="103" spans="1:5" x14ac:dyDescent="0.25">
      <c r="A103" s="54">
        <v>88264</v>
      </c>
      <c r="B103" s="2" t="s">
        <v>11</v>
      </c>
      <c r="C103" s="3" t="s">
        <v>5</v>
      </c>
      <c r="D103" s="61">
        <v>36.237999000000002</v>
      </c>
      <c r="E103" s="124">
        <v>914.40042687000005</v>
      </c>
    </row>
    <row r="104" spans="1:5" x14ac:dyDescent="0.25">
      <c r="A104" s="54">
        <v>39243</v>
      </c>
      <c r="B104" s="2" t="s">
        <v>241</v>
      </c>
      <c r="C104" s="3" t="s">
        <v>88</v>
      </c>
      <c r="D104" s="61">
        <v>87.523699999999991</v>
      </c>
      <c r="E104" s="124">
        <v>165.575109</v>
      </c>
    </row>
    <row r="105" spans="1:5" x14ac:dyDescent="0.25">
      <c r="A105" s="54">
        <v>38083</v>
      </c>
      <c r="B105" s="2" t="s">
        <v>99</v>
      </c>
      <c r="C105" s="3" t="s">
        <v>4</v>
      </c>
      <c r="D105" s="61">
        <v>44</v>
      </c>
      <c r="E105" s="124">
        <v>1546.8399999999997</v>
      </c>
    </row>
    <row r="106" spans="1:5" x14ac:dyDescent="0.25">
      <c r="A106" s="54">
        <v>39598</v>
      </c>
      <c r="B106" s="2" t="s">
        <v>100</v>
      </c>
      <c r="C106" s="3" t="s">
        <v>88</v>
      </c>
      <c r="D106" s="61">
        <v>1327.3200000000002</v>
      </c>
      <c r="E106" s="124">
        <v>1740.5320000000002</v>
      </c>
    </row>
    <row r="107" spans="1:5" x14ac:dyDescent="0.25">
      <c r="A107" s="54" t="s">
        <v>351</v>
      </c>
      <c r="B107" s="2" t="s">
        <v>257</v>
      </c>
      <c r="C107" s="3" t="s">
        <v>2</v>
      </c>
      <c r="D107" s="61">
        <v>12.4</v>
      </c>
      <c r="E107" s="124">
        <v>139.99599999999998</v>
      </c>
    </row>
    <row r="108" spans="1:5" x14ac:dyDescent="0.25">
      <c r="A108" s="54">
        <v>1014</v>
      </c>
      <c r="B108" s="2" t="s">
        <v>252</v>
      </c>
      <c r="C108" s="3" t="s">
        <v>2</v>
      </c>
      <c r="D108" s="61">
        <v>64.760000000000005</v>
      </c>
      <c r="E108" s="124">
        <v>149.06960000000001</v>
      </c>
    </row>
    <row r="109" spans="1:5" x14ac:dyDescent="0.25">
      <c r="A109" s="54">
        <v>98301</v>
      </c>
      <c r="B109" s="2" t="s">
        <v>255</v>
      </c>
      <c r="C109" s="3" t="s">
        <v>4</v>
      </c>
      <c r="D109" s="61">
        <v>2</v>
      </c>
      <c r="E109" s="124">
        <v>908.1400000000001</v>
      </c>
    </row>
    <row r="110" spans="1:5" x14ac:dyDescent="0.25">
      <c r="A110" s="54">
        <v>21127</v>
      </c>
      <c r="B110" s="2" t="s">
        <v>101</v>
      </c>
      <c r="C110" s="3" t="s">
        <v>4</v>
      </c>
      <c r="D110" s="61">
        <v>0.72999000000000003</v>
      </c>
      <c r="E110" s="124">
        <v>2.5470864</v>
      </c>
    </row>
    <row r="111" spans="1:5" x14ac:dyDescent="0.25">
      <c r="A111" s="54" t="s">
        <v>502</v>
      </c>
      <c r="B111" s="2" t="s">
        <v>261</v>
      </c>
      <c r="C111" s="3" t="s">
        <v>4</v>
      </c>
      <c r="D111" s="61">
        <v>5</v>
      </c>
      <c r="E111" s="124">
        <v>96.525000000000006</v>
      </c>
    </row>
    <row r="112" spans="1:5" x14ac:dyDescent="0.25">
      <c r="A112" s="54" t="s">
        <v>362</v>
      </c>
      <c r="B112" s="2" t="s">
        <v>264</v>
      </c>
      <c r="C112" s="3" t="s">
        <v>4</v>
      </c>
      <c r="D112" s="61">
        <v>1</v>
      </c>
      <c r="E112" s="124">
        <v>703.30500000000006</v>
      </c>
    </row>
    <row r="113" spans="1:6" x14ac:dyDescent="0.25">
      <c r="A113" s="54" t="s">
        <v>503</v>
      </c>
      <c r="B113" s="2" t="s">
        <v>273</v>
      </c>
      <c r="C113" s="3" t="s">
        <v>4</v>
      </c>
      <c r="D113" s="61">
        <v>5</v>
      </c>
      <c r="E113" s="124">
        <v>186.34999999999997</v>
      </c>
    </row>
    <row r="114" spans="1:6" x14ac:dyDescent="0.25">
      <c r="A114" s="54" t="s">
        <v>355</v>
      </c>
      <c r="B114" s="2" t="s">
        <v>578</v>
      </c>
      <c r="C114" s="3" t="s">
        <v>4</v>
      </c>
      <c r="D114" s="61">
        <v>2</v>
      </c>
      <c r="E114" s="124">
        <v>28.549999999999997</v>
      </c>
    </row>
    <row r="115" spans="1:6" x14ac:dyDescent="0.25">
      <c r="A115" s="54" t="s">
        <v>356</v>
      </c>
      <c r="B115" s="2" t="s">
        <v>579</v>
      </c>
      <c r="C115" s="3" t="s">
        <v>4</v>
      </c>
      <c r="D115" s="61">
        <v>1</v>
      </c>
      <c r="E115" s="124">
        <v>27.824999999999999</v>
      </c>
    </row>
    <row r="116" spans="1:6" x14ac:dyDescent="0.25">
      <c r="A116" s="54" t="s">
        <v>360</v>
      </c>
      <c r="B116" s="2" t="s">
        <v>274</v>
      </c>
      <c r="C116" s="3" t="s">
        <v>4</v>
      </c>
      <c r="D116" s="61">
        <v>1</v>
      </c>
      <c r="E116" s="124">
        <v>29.875</v>
      </c>
    </row>
    <row r="117" spans="1:6" x14ac:dyDescent="0.25">
      <c r="A117" s="54" t="s">
        <v>361</v>
      </c>
      <c r="B117" s="2" t="s">
        <v>582</v>
      </c>
      <c r="C117" s="3" t="s">
        <v>4</v>
      </c>
      <c r="D117" s="61">
        <v>1</v>
      </c>
      <c r="E117" s="124">
        <v>50.260000000000005</v>
      </c>
    </row>
    <row r="118" spans="1:6" x14ac:dyDescent="0.25">
      <c r="A118" s="54" t="s">
        <v>363</v>
      </c>
      <c r="B118" s="2" t="s">
        <v>265</v>
      </c>
      <c r="C118" s="3" t="s">
        <v>4</v>
      </c>
      <c r="D118" s="61">
        <v>1</v>
      </c>
      <c r="E118" s="124">
        <v>1786.2449999999999</v>
      </c>
    </row>
    <row r="119" spans="1:6" ht="30" x14ac:dyDescent="0.25">
      <c r="A119" s="54" t="s">
        <v>364</v>
      </c>
      <c r="B119" s="2" t="s">
        <v>554</v>
      </c>
      <c r="C119" s="3" t="s">
        <v>4</v>
      </c>
      <c r="D119" s="61">
        <v>1</v>
      </c>
      <c r="E119" s="124">
        <v>9511.5</v>
      </c>
    </row>
    <row r="120" spans="1:6" x14ac:dyDescent="0.25">
      <c r="A120" s="54" t="s">
        <v>365</v>
      </c>
      <c r="B120" s="2" t="s">
        <v>550</v>
      </c>
      <c r="C120" s="3" t="s">
        <v>4</v>
      </c>
      <c r="D120" s="61">
        <v>1</v>
      </c>
      <c r="E120" s="124">
        <v>791.47</v>
      </c>
      <c r="F120" s="106"/>
    </row>
    <row r="121" spans="1:6" ht="30" x14ac:dyDescent="0.25">
      <c r="A121" s="54" t="s">
        <v>366</v>
      </c>
      <c r="B121" s="2" t="s">
        <v>266</v>
      </c>
      <c r="C121" s="3" t="s">
        <v>4</v>
      </c>
      <c r="D121" s="61">
        <v>1</v>
      </c>
      <c r="E121" s="124">
        <v>309.5</v>
      </c>
    </row>
    <row r="122" spans="1:6" x14ac:dyDescent="0.25">
      <c r="A122" s="54" t="s">
        <v>367</v>
      </c>
      <c r="B122" s="2" t="s">
        <v>267</v>
      </c>
      <c r="C122" s="3" t="s">
        <v>4</v>
      </c>
      <c r="D122" s="61">
        <v>1</v>
      </c>
      <c r="E122" s="124">
        <v>9270.26</v>
      </c>
    </row>
    <row r="123" spans="1:6" x14ac:dyDescent="0.25">
      <c r="A123" s="54" t="s">
        <v>368</v>
      </c>
      <c r="B123" s="2" t="s">
        <v>268</v>
      </c>
      <c r="C123" s="3" t="s">
        <v>4</v>
      </c>
      <c r="D123" s="61">
        <v>1</v>
      </c>
      <c r="E123" s="124">
        <v>4457.6499999999996</v>
      </c>
    </row>
    <row r="124" spans="1:6" ht="30" x14ac:dyDescent="0.25">
      <c r="A124" s="54" t="s">
        <v>369</v>
      </c>
      <c r="B124" s="2" t="s">
        <v>269</v>
      </c>
      <c r="C124" s="3" t="s">
        <v>4</v>
      </c>
      <c r="D124" s="61">
        <v>1</v>
      </c>
      <c r="E124" s="124">
        <v>807</v>
      </c>
    </row>
    <row r="125" spans="1:6" x14ac:dyDescent="0.25">
      <c r="A125" s="54" t="s">
        <v>544</v>
      </c>
      <c r="B125" s="2" t="s">
        <v>555</v>
      </c>
      <c r="C125" s="3" t="s">
        <v>4</v>
      </c>
      <c r="D125" s="61">
        <v>1</v>
      </c>
      <c r="E125" s="124">
        <v>440.5</v>
      </c>
    </row>
    <row r="126" spans="1:6" x14ac:dyDescent="0.25">
      <c r="A126" s="54" t="s">
        <v>540</v>
      </c>
      <c r="B126" s="2" t="s">
        <v>541</v>
      </c>
      <c r="C126" s="3" t="s">
        <v>4</v>
      </c>
      <c r="D126" s="61">
        <v>1</v>
      </c>
      <c r="E126" s="124">
        <v>198.09</v>
      </c>
      <c r="F126" s="106"/>
    </row>
    <row r="127" spans="1:6" ht="30" x14ac:dyDescent="0.25">
      <c r="A127" s="54" t="s">
        <v>370</v>
      </c>
      <c r="B127" s="2" t="s">
        <v>270</v>
      </c>
      <c r="C127" s="3" t="s">
        <v>4</v>
      </c>
      <c r="D127" s="61">
        <v>1</v>
      </c>
      <c r="E127" s="124">
        <v>1166.0549999999998</v>
      </c>
    </row>
    <row r="128" spans="1:6" x14ac:dyDescent="0.25">
      <c r="A128" s="54" t="s">
        <v>371</v>
      </c>
      <c r="B128" s="2" t="s">
        <v>547</v>
      </c>
      <c r="C128" s="3" t="s">
        <v>4</v>
      </c>
      <c r="D128" s="61">
        <v>2</v>
      </c>
      <c r="E128" s="124">
        <v>19760</v>
      </c>
    </row>
    <row r="129" spans="1:5" ht="30" x14ac:dyDescent="0.25">
      <c r="A129" s="54" t="s">
        <v>559</v>
      </c>
      <c r="B129" s="2" t="s">
        <v>558</v>
      </c>
      <c r="C129" s="3" t="s">
        <v>4</v>
      </c>
      <c r="D129" s="61">
        <v>1</v>
      </c>
      <c r="E129" s="124">
        <v>5017.5</v>
      </c>
    </row>
    <row r="130" spans="1:5" x14ac:dyDescent="0.25">
      <c r="A130" s="54" t="s">
        <v>562</v>
      </c>
      <c r="B130" s="2" t="s">
        <v>563</v>
      </c>
      <c r="C130" s="3" t="s">
        <v>4</v>
      </c>
      <c r="D130" s="61">
        <v>1</v>
      </c>
      <c r="E130" s="124">
        <v>848.95</v>
      </c>
    </row>
    <row r="131" spans="1:5" x14ac:dyDescent="0.25">
      <c r="A131" s="54" t="s">
        <v>566</v>
      </c>
      <c r="B131" s="2" t="s">
        <v>567</v>
      </c>
      <c r="C131" s="3" t="s">
        <v>4</v>
      </c>
      <c r="D131" s="61">
        <v>1</v>
      </c>
      <c r="E131" s="124">
        <v>2644.9049999999997</v>
      </c>
    </row>
    <row r="132" spans="1:5" x14ac:dyDescent="0.25">
      <c r="A132" s="54" t="s">
        <v>562</v>
      </c>
      <c r="B132" s="2" t="s">
        <v>570</v>
      </c>
      <c r="C132" s="3" t="s">
        <v>4</v>
      </c>
      <c r="D132" s="61">
        <v>1</v>
      </c>
      <c r="E132" s="124">
        <v>352.75</v>
      </c>
    </row>
    <row r="133" spans="1:5" x14ac:dyDescent="0.25">
      <c r="A133" s="54" t="s">
        <v>589</v>
      </c>
      <c r="B133" s="2" t="s">
        <v>585</v>
      </c>
      <c r="C133" s="3" t="s">
        <v>4</v>
      </c>
      <c r="D133" s="61">
        <v>2</v>
      </c>
      <c r="E133" s="124">
        <v>106.76</v>
      </c>
    </row>
    <row r="134" spans="1:5" ht="30" x14ac:dyDescent="0.25">
      <c r="A134" s="54" t="s">
        <v>534</v>
      </c>
      <c r="B134" s="2" t="s">
        <v>536</v>
      </c>
      <c r="C134" s="3" t="s">
        <v>87</v>
      </c>
      <c r="D134" s="61">
        <v>168.34000000000003</v>
      </c>
      <c r="E134" s="124">
        <v>13278.6592</v>
      </c>
    </row>
    <row r="135" spans="1:5" x14ac:dyDescent="0.25">
      <c r="A135" s="54">
        <v>4829</v>
      </c>
      <c r="B135" s="2" t="s">
        <v>238</v>
      </c>
      <c r="C135" s="3" t="s">
        <v>2</v>
      </c>
      <c r="D135" s="61">
        <v>31.824000000000002</v>
      </c>
      <c r="E135" s="124">
        <v>918.75888000000009</v>
      </c>
    </row>
    <row r="136" spans="1:5" x14ac:dyDescent="0.25">
      <c r="A136" s="54">
        <v>34356</v>
      </c>
      <c r="B136" s="2" t="s">
        <v>16</v>
      </c>
      <c r="C136" s="3" t="s">
        <v>3</v>
      </c>
      <c r="D136" s="61">
        <v>2.5704000000000002</v>
      </c>
      <c r="E136" s="124">
        <v>6.9143760000000007</v>
      </c>
    </row>
    <row r="137" spans="1:5" x14ac:dyDescent="0.25">
      <c r="A137" s="54">
        <v>37595</v>
      </c>
      <c r="B137" s="2" t="s">
        <v>239</v>
      </c>
      <c r="C137" s="3" t="s">
        <v>3</v>
      </c>
      <c r="D137" s="61">
        <v>18.451799999999999</v>
      </c>
      <c r="E137" s="124">
        <v>26.386073999999997</v>
      </c>
    </row>
    <row r="138" spans="1:5" x14ac:dyDescent="0.25">
      <c r="A138" s="54">
        <v>88274</v>
      </c>
      <c r="B138" s="2" t="s">
        <v>240</v>
      </c>
      <c r="C138" s="3" t="s">
        <v>5</v>
      </c>
      <c r="D138" s="61">
        <v>9.1494</v>
      </c>
      <c r="E138" s="124">
        <v>264.23467199999999</v>
      </c>
    </row>
    <row r="139" spans="1:5" x14ac:dyDescent="0.25">
      <c r="A139" s="54">
        <v>4430</v>
      </c>
      <c r="B139" s="2" t="s">
        <v>90</v>
      </c>
      <c r="C139" s="3" t="s">
        <v>88</v>
      </c>
      <c r="D139" s="61">
        <v>8.2025000000000006</v>
      </c>
      <c r="E139" s="124">
        <v>66.030124999999998</v>
      </c>
    </row>
    <row r="140" spans="1:5" x14ac:dyDescent="0.25">
      <c r="A140" s="54">
        <v>5061</v>
      </c>
      <c r="B140" s="2" t="s">
        <v>91</v>
      </c>
      <c r="C140" s="3" t="s">
        <v>89</v>
      </c>
      <c r="D140" s="61">
        <v>0.33423999999999998</v>
      </c>
      <c r="E140" s="124">
        <v>3.6432160000000002</v>
      </c>
    </row>
    <row r="141" spans="1:5" x14ac:dyDescent="0.25">
      <c r="A141" s="54">
        <v>6186</v>
      </c>
      <c r="B141" s="2" t="s">
        <v>92</v>
      </c>
      <c r="C141" s="3" t="s">
        <v>88</v>
      </c>
      <c r="D141" s="61">
        <v>53.349999999999994</v>
      </c>
      <c r="E141" s="124">
        <v>370.24900000000002</v>
      </c>
    </row>
    <row r="142" spans="1:5" x14ac:dyDescent="0.25">
      <c r="A142" s="54">
        <v>88262</v>
      </c>
      <c r="B142" s="2" t="s">
        <v>93</v>
      </c>
      <c r="C142" s="3" t="s">
        <v>5</v>
      </c>
      <c r="D142" s="61">
        <v>11.020999999999999</v>
      </c>
      <c r="E142" s="124">
        <v>276.32333</v>
      </c>
    </row>
    <row r="143" spans="1:5" x14ac:dyDescent="0.25">
      <c r="A143" s="54">
        <v>4791</v>
      </c>
      <c r="B143" s="2" t="s">
        <v>9</v>
      </c>
      <c r="C143" s="3" t="s">
        <v>89</v>
      </c>
      <c r="D143" s="61">
        <v>4.3520000000000003</v>
      </c>
      <c r="E143" s="124">
        <v>97.397759999999991</v>
      </c>
    </row>
    <row r="144" spans="1:5" x14ac:dyDescent="0.25">
      <c r="A144" s="54">
        <v>4792</v>
      </c>
      <c r="B144" s="2" t="s">
        <v>104</v>
      </c>
      <c r="C144" s="3" t="s">
        <v>87</v>
      </c>
      <c r="D144" s="61">
        <v>49.492600000000003</v>
      </c>
      <c r="E144" s="124">
        <v>7665.413888000001</v>
      </c>
    </row>
    <row r="145" spans="1:6" x14ac:dyDescent="0.25">
      <c r="A145" s="54">
        <v>88309</v>
      </c>
      <c r="B145" s="2" t="s">
        <v>14</v>
      </c>
      <c r="C145" s="3" t="s">
        <v>5</v>
      </c>
      <c r="D145" s="61">
        <v>14.582860000000002</v>
      </c>
      <c r="E145" s="124">
        <v>380.34998540000004</v>
      </c>
    </row>
    <row r="146" spans="1:6" x14ac:dyDescent="0.25">
      <c r="A146" s="54">
        <v>95276</v>
      </c>
      <c r="B146" s="2" t="s">
        <v>132</v>
      </c>
      <c r="C146" s="3" t="s">
        <v>22</v>
      </c>
      <c r="D146" s="61">
        <v>1.026</v>
      </c>
      <c r="E146" s="124">
        <v>2.6881200000000005</v>
      </c>
    </row>
    <row r="147" spans="1:6" x14ac:dyDescent="0.25">
      <c r="A147" s="54">
        <v>95277</v>
      </c>
      <c r="B147" s="2" t="s">
        <v>133</v>
      </c>
      <c r="C147" s="3" t="s">
        <v>23</v>
      </c>
      <c r="D147" s="61">
        <v>9.6854399999999998</v>
      </c>
      <c r="E147" s="124">
        <v>3.6804671999999998</v>
      </c>
    </row>
    <row r="148" spans="1:6" x14ac:dyDescent="0.25">
      <c r="A148" s="54" t="s">
        <v>350</v>
      </c>
      <c r="B148" s="2" t="s">
        <v>105</v>
      </c>
      <c r="C148" s="3" t="s">
        <v>4</v>
      </c>
      <c r="D148" s="61">
        <v>1</v>
      </c>
      <c r="E148" s="124">
        <v>719.65</v>
      </c>
    </row>
    <row r="149" spans="1:6" x14ac:dyDescent="0.25">
      <c r="A149" s="54">
        <v>90806</v>
      </c>
      <c r="B149" s="2" t="s">
        <v>276</v>
      </c>
      <c r="C149" s="3" t="s">
        <v>4</v>
      </c>
      <c r="D149" s="61">
        <v>2</v>
      </c>
      <c r="E149" s="124">
        <v>625.26</v>
      </c>
    </row>
    <row r="150" spans="1:6" x14ac:dyDescent="0.25">
      <c r="A150" s="54">
        <v>90830</v>
      </c>
      <c r="B150" s="2" t="s">
        <v>277</v>
      </c>
      <c r="C150" s="3" t="s">
        <v>4</v>
      </c>
      <c r="D150" s="61">
        <v>2</v>
      </c>
      <c r="E150" s="124">
        <v>206.04</v>
      </c>
    </row>
    <row r="151" spans="1:6" x14ac:dyDescent="0.25">
      <c r="A151" s="54">
        <v>91012</v>
      </c>
      <c r="B151" s="2" t="s">
        <v>27</v>
      </c>
      <c r="C151" s="3" t="s">
        <v>4</v>
      </c>
      <c r="D151" s="61">
        <v>2</v>
      </c>
      <c r="E151" s="124">
        <v>597</v>
      </c>
    </row>
    <row r="152" spans="1:6" x14ac:dyDescent="0.25">
      <c r="A152" s="54">
        <v>100659</v>
      </c>
      <c r="B152" s="2" t="s">
        <v>278</v>
      </c>
      <c r="C152" s="3" t="s">
        <v>2</v>
      </c>
      <c r="D152" s="61">
        <v>20.399999999999999</v>
      </c>
      <c r="E152" s="124">
        <v>152.184</v>
      </c>
    </row>
    <row r="153" spans="1:6" x14ac:dyDescent="0.25">
      <c r="A153" s="54" t="s">
        <v>353</v>
      </c>
      <c r="B153" s="2" t="s">
        <v>249</v>
      </c>
      <c r="C153" s="3" t="s">
        <v>4</v>
      </c>
      <c r="D153" s="61">
        <v>1</v>
      </c>
      <c r="E153" s="124">
        <v>1373.5349999999999</v>
      </c>
    </row>
    <row r="154" spans="1:6" x14ac:dyDescent="0.25">
      <c r="A154" s="54">
        <v>39664</v>
      </c>
      <c r="B154" s="2" t="s">
        <v>151</v>
      </c>
      <c r="C154" s="3" t="s">
        <v>88</v>
      </c>
      <c r="D154" s="61">
        <v>10.210999999999999</v>
      </c>
      <c r="E154" s="124">
        <v>223.11034999999998</v>
      </c>
    </row>
    <row r="155" spans="1:6" x14ac:dyDescent="0.25">
      <c r="A155" s="54">
        <v>39741</v>
      </c>
      <c r="B155" s="2" t="s">
        <v>152</v>
      </c>
      <c r="C155" s="3" t="s">
        <v>88</v>
      </c>
      <c r="D155" s="61">
        <v>10.210999999999999</v>
      </c>
      <c r="E155" s="124">
        <v>110.27879999999999</v>
      </c>
      <c r="F155" s="106"/>
    </row>
    <row r="156" spans="1:6" x14ac:dyDescent="0.25">
      <c r="A156" s="54">
        <v>88248</v>
      </c>
      <c r="B156" s="2" t="s">
        <v>153</v>
      </c>
      <c r="C156" s="3" t="s">
        <v>5</v>
      </c>
      <c r="D156" s="61">
        <v>0.57000000000000006</v>
      </c>
      <c r="E156" s="124">
        <v>11.066550000000001</v>
      </c>
    </row>
    <row r="157" spans="1:6" x14ac:dyDescent="0.25">
      <c r="A157" s="54">
        <v>88267</v>
      </c>
      <c r="B157" s="2" t="s">
        <v>154</v>
      </c>
      <c r="C157" s="54" t="s">
        <v>5</v>
      </c>
      <c r="D157" s="125">
        <v>0.57000000000000006</v>
      </c>
      <c r="E157" s="126">
        <v>14.911200000000001</v>
      </c>
    </row>
    <row r="158" spans="1:6" x14ac:dyDescent="0.25">
      <c r="A158" s="54">
        <v>91952</v>
      </c>
      <c r="B158" s="2" t="s">
        <v>96</v>
      </c>
      <c r="C158" s="54" t="s">
        <v>4</v>
      </c>
      <c r="D158" s="125">
        <v>4</v>
      </c>
      <c r="E158" s="126">
        <v>66.88</v>
      </c>
    </row>
    <row r="159" spans="1:6" x14ac:dyDescent="0.25">
      <c r="A159" s="54">
        <v>3799</v>
      </c>
      <c r="B159" s="2" t="s">
        <v>180</v>
      </c>
      <c r="C159" s="54" t="s">
        <v>4</v>
      </c>
      <c r="D159" s="125">
        <v>11</v>
      </c>
      <c r="E159" s="126">
        <v>778.69</v>
      </c>
    </row>
    <row r="160" spans="1:6" x14ac:dyDescent="0.25">
      <c r="A160" s="54">
        <v>91924</v>
      </c>
      <c r="B160" s="2" t="s">
        <v>253</v>
      </c>
      <c r="C160" s="54" t="s">
        <v>2</v>
      </c>
      <c r="D160" s="125">
        <v>51.87</v>
      </c>
      <c r="E160" s="126">
        <v>87.585999999999999</v>
      </c>
    </row>
    <row r="161" spans="1:5" x14ac:dyDescent="0.25">
      <c r="A161" s="54" t="s">
        <v>352</v>
      </c>
      <c r="B161" s="2" t="s">
        <v>256</v>
      </c>
      <c r="C161" s="54" t="s">
        <v>4</v>
      </c>
      <c r="D161" s="125">
        <v>5</v>
      </c>
      <c r="E161" s="126">
        <v>12.7</v>
      </c>
    </row>
    <row r="162" spans="1:5" x14ac:dyDescent="0.25">
      <c r="A162" s="54"/>
      <c r="B162" s="2"/>
      <c r="C162" s="54"/>
      <c r="D162" s="125"/>
      <c r="E162" s="126"/>
    </row>
    <row r="163" spans="1:5" x14ac:dyDescent="0.25">
      <c r="A163" s="54"/>
      <c r="B163" s="2"/>
      <c r="C163" s="54"/>
      <c r="D163" s="125"/>
      <c r="E163" s="126"/>
    </row>
    <row r="164" spans="1:5" x14ac:dyDescent="0.25">
      <c r="A164" s="54"/>
      <c r="B164" s="2"/>
      <c r="C164" s="54"/>
      <c r="D164" s="125"/>
      <c r="E164" s="126"/>
    </row>
    <row r="165" spans="1:5" x14ac:dyDescent="0.25">
      <c r="A165" s="54"/>
      <c r="B165" s="2"/>
      <c r="C165" s="54"/>
      <c r="D165" s="125"/>
      <c r="E165" s="126"/>
    </row>
    <row r="166" spans="1:5" x14ac:dyDescent="0.25">
      <c r="A166" s="54"/>
      <c r="B166" s="2"/>
      <c r="C166" s="54"/>
      <c r="D166" s="125"/>
      <c r="E166" s="126"/>
    </row>
    <row r="167" spans="1:5" x14ac:dyDescent="0.25">
      <c r="A167" s="54"/>
      <c r="B167" s="2"/>
      <c r="C167" s="54"/>
      <c r="D167" s="125"/>
      <c r="E167" s="126"/>
    </row>
    <row r="168" spans="1:5" x14ac:dyDescent="0.25">
      <c r="A168" s="54"/>
      <c r="B168" s="2"/>
      <c r="C168" s="54"/>
      <c r="D168" s="125"/>
      <c r="E168" s="126"/>
    </row>
    <row r="169" spans="1:5" x14ac:dyDescent="0.25">
      <c r="D169" s="127"/>
      <c r="E169" s="128"/>
    </row>
    <row r="170" spans="1:5" x14ac:dyDescent="0.25">
      <c r="D170" s="127"/>
      <c r="E170" s="128"/>
    </row>
    <row r="171" spans="1:5" x14ac:dyDescent="0.25">
      <c r="D171" s="127"/>
      <c r="E171" s="128"/>
    </row>
    <row r="172" spans="1:5" x14ac:dyDescent="0.25">
      <c r="D172" s="127"/>
      <c r="E172" s="128"/>
    </row>
    <row r="173" spans="1:5" x14ac:dyDescent="0.25">
      <c r="D173" s="127"/>
      <c r="E173" s="128"/>
    </row>
    <row r="174" spans="1:5" x14ac:dyDescent="0.25">
      <c r="D174" s="127"/>
      <c r="E174" s="128"/>
    </row>
    <row r="175" spans="1:5" x14ac:dyDescent="0.25">
      <c r="D175" s="127"/>
      <c r="E175" s="128"/>
    </row>
    <row r="176" spans="1:5" x14ac:dyDescent="0.25">
      <c r="D176" s="127"/>
      <c r="E176" s="128"/>
    </row>
    <row r="177" spans="4:5" x14ac:dyDescent="0.25">
      <c r="D177" s="127"/>
      <c r="E177" s="128"/>
    </row>
    <row r="178" spans="4:5" x14ac:dyDescent="0.25">
      <c r="D178" s="127"/>
      <c r="E178" s="128"/>
    </row>
    <row r="179" spans="4:5" x14ac:dyDescent="0.25">
      <c r="D179" s="127"/>
      <c r="E179" s="128"/>
    </row>
    <row r="180" spans="4:5" x14ac:dyDescent="0.25">
      <c r="D180" s="127"/>
      <c r="E180" s="128"/>
    </row>
    <row r="181" spans="4:5" x14ac:dyDescent="0.25">
      <c r="D181" s="127"/>
      <c r="E181" s="128"/>
    </row>
    <row r="182" spans="4:5" x14ac:dyDescent="0.25">
      <c r="D182" s="127"/>
      <c r="E182" s="128"/>
    </row>
    <row r="183" spans="4:5" x14ac:dyDescent="0.25">
      <c r="D183" s="127"/>
      <c r="E183" s="128"/>
    </row>
    <row r="184" spans="4:5" x14ac:dyDescent="0.25">
      <c r="D184" s="127"/>
      <c r="E184" s="128"/>
    </row>
    <row r="185" spans="4:5" x14ac:dyDescent="0.25">
      <c r="D185" s="127"/>
      <c r="E185" s="128"/>
    </row>
    <row r="186" spans="4:5" x14ac:dyDescent="0.25">
      <c r="D186" s="127"/>
      <c r="E186" s="128"/>
    </row>
    <row r="187" spans="4:5" x14ac:dyDescent="0.25">
      <c r="D187" s="127"/>
      <c r="E187" s="128"/>
    </row>
    <row r="188" spans="4:5" x14ac:dyDescent="0.25">
      <c r="D188" s="127"/>
      <c r="E188" s="128"/>
    </row>
    <row r="189" spans="4:5" x14ac:dyDescent="0.25">
      <c r="D189" s="127"/>
      <c r="E189" s="128"/>
    </row>
    <row r="190" spans="4:5" x14ac:dyDescent="0.25">
      <c r="D190" s="127"/>
      <c r="E190" s="128"/>
    </row>
    <row r="191" spans="4:5" x14ac:dyDescent="0.25">
      <c r="D191" s="127"/>
      <c r="E191" s="128"/>
    </row>
    <row r="192" spans="4:5" x14ac:dyDescent="0.25">
      <c r="D192" s="127"/>
      <c r="E192" s="128"/>
    </row>
    <row r="193" spans="4:5" x14ac:dyDescent="0.25">
      <c r="D193" s="127"/>
      <c r="E193" s="128"/>
    </row>
    <row r="194" spans="4:5" x14ac:dyDescent="0.25">
      <c r="D194" s="127"/>
      <c r="E194" s="128"/>
    </row>
    <row r="195" spans="4:5" x14ac:dyDescent="0.25">
      <c r="D195" s="127"/>
      <c r="E195" s="128"/>
    </row>
    <row r="196" spans="4:5" x14ac:dyDescent="0.25">
      <c r="D196" s="127"/>
      <c r="E196" s="128"/>
    </row>
    <row r="197" spans="4:5" x14ac:dyDescent="0.25">
      <c r="D197" s="127"/>
      <c r="E197" s="128"/>
    </row>
    <row r="198" spans="4:5" x14ac:dyDescent="0.25">
      <c r="D198" s="127"/>
      <c r="E198" s="128"/>
    </row>
    <row r="199" spans="4:5" x14ac:dyDescent="0.25">
      <c r="D199" s="127"/>
      <c r="E199" s="128"/>
    </row>
    <row r="200" spans="4:5" x14ac:dyDescent="0.25">
      <c r="D200" s="127"/>
      <c r="E200" s="128"/>
    </row>
    <row r="201" spans="4:5" x14ac:dyDescent="0.25">
      <c r="D201" s="127"/>
      <c r="E201" s="128"/>
    </row>
    <row r="202" spans="4:5" x14ac:dyDescent="0.25">
      <c r="D202" s="127"/>
      <c r="E202" s="128"/>
    </row>
    <row r="203" spans="4:5" x14ac:dyDescent="0.25">
      <c r="D203" s="127"/>
      <c r="E203" s="128"/>
    </row>
    <row r="204" spans="4:5" x14ac:dyDescent="0.25">
      <c r="D204" s="127"/>
      <c r="E204" s="128"/>
    </row>
    <row r="205" spans="4:5" x14ac:dyDescent="0.25">
      <c r="D205" s="127"/>
      <c r="E205" s="128"/>
    </row>
    <row r="206" spans="4:5" x14ac:dyDescent="0.25">
      <c r="D206" s="127"/>
      <c r="E206" s="128"/>
    </row>
    <row r="207" spans="4:5" x14ac:dyDescent="0.25">
      <c r="D207" s="127"/>
      <c r="E207" s="128"/>
    </row>
    <row r="208" spans="4:5" x14ac:dyDescent="0.25">
      <c r="D208" s="127"/>
      <c r="E208" s="128"/>
    </row>
    <row r="209" spans="4:5" x14ac:dyDescent="0.25">
      <c r="D209" s="127"/>
      <c r="E209" s="128"/>
    </row>
    <row r="210" spans="4:5" x14ac:dyDescent="0.25">
      <c r="D210" s="127"/>
      <c r="E210" s="128"/>
    </row>
    <row r="211" spans="4:5" x14ac:dyDescent="0.25">
      <c r="D211" s="127"/>
      <c r="E211" s="128"/>
    </row>
    <row r="212" spans="4:5" x14ac:dyDescent="0.25">
      <c r="D212" s="127"/>
      <c r="E212" s="128"/>
    </row>
    <row r="213" spans="4:5" x14ac:dyDescent="0.25">
      <c r="D213" s="127"/>
      <c r="E213" s="128"/>
    </row>
    <row r="214" spans="4:5" x14ac:dyDescent="0.25">
      <c r="D214" s="127"/>
      <c r="E214" s="128"/>
    </row>
    <row r="215" spans="4:5" x14ac:dyDescent="0.25">
      <c r="D215" s="127"/>
      <c r="E215" s="128"/>
    </row>
    <row r="216" spans="4:5" x14ac:dyDescent="0.25">
      <c r="D216" s="127"/>
      <c r="E216" s="128"/>
    </row>
    <row r="217" spans="4:5" x14ac:dyDescent="0.25">
      <c r="D217" s="127"/>
      <c r="E217" s="128"/>
    </row>
    <row r="218" spans="4:5" x14ac:dyDescent="0.25">
      <c r="D218" s="127"/>
      <c r="E218" s="128"/>
    </row>
    <row r="219" spans="4:5" x14ac:dyDescent="0.25">
      <c r="D219" s="127"/>
      <c r="E219" s="128"/>
    </row>
    <row r="220" spans="4:5" x14ac:dyDescent="0.25">
      <c r="D220" s="127"/>
      <c r="E220" s="128"/>
    </row>
    <row r="221" spans="4:5" x14ac:dyDescent="0.25">
      <c r="D221" s="127"/>
      <c r="E221" s="128"/>
    </row>
    <row r="222" spans="4:5" x14ac:dyDescent="0.25">
      <c r="D222" s="127"/>
      <c r="E222" s="128"/>
    </row>
    <row r="223" spans="4:5" x14ac:dyDescent="0.25">
      <c r="D223" s="127"/>
      <c r="E223" s="128"/>
    </row>
    <row r="224" spans="4:5" x14ac:dyDescent="0.25">
      <c r="D224" s="127"/>
      <c r="E224" s="128"/>
    </row>
    <row r="225" spans="4:5" x14ac:dyDescent="0.25">
      <c r="D225" s="127"/>
      <c r="E225" s="128"/>
    </row>
    <row r="226" spans="4:5" x14ac:dyDescent="0.25">
      <c r="D226" s="127"/>
      <c r="E226" s="128"/>
    </row>
    <row r="227" spans="4:5" x14ac:dyDescent="0.25">
      <c r="D227" s="127"/>
      <c r="E227" s="128"/>
    </row>
    <row r="228" spans="4:5" x14ac:dyDescent="0.25">
      <c r="D228" s="127"/>
      <c r="E228" s="128"/>
    </row>
    <row r="229" spans="4:5" x14ac:dyDescent="0.25">
      <c r="D229" s="127"/>
      <c r="E229" s="128"/>
    </row>
    <row r="230" spans="4:5" x14ac:dyDescent="0.25">
      <c r="D230" s="127"/>
      <c r="E230" s="128"/>
    </row>
    <row r="231" spans="4:5" x14ac:dyDescent="0.25">
      <c r="D231" s="127"/>
      <c r="E231" s="128"/>
    </row>
    <row r="232" spans="4:5" x14ac:dyDescent="0.25">
      <c r="D232" s="127"/>
      <c r="E232" s="128"/>
    </row>
    <row r="233" spans="4:5" x14ac:dyDescent="0.25">
      <c r="D233" s="127"/>
      <c r="E233" s="128"/>
    </row>
    <row r="234" spans="4:5" x14ac:dyDescent="0.25">
      <c r="D234" s="127"/>
      <c r="E234" s="128"/>
    </row>
    <row r="235" spans="4:5" x14ac:dyDescent="0.25">
      <c r="D235" s="127"/>
      <c r="E235" s="128"/>
    </row>
    <row r="236" spans="4:5" x14ac:dyDescent="0.25">
      <c r="D236" s="127"/>
      <c r="E236" s="128"/>
    </row>
    <row r="237" spans="4:5" x14ac:dyDescent="0.25">
      <c r="D237" s="127"/>
      <c r="E237" s="128"/>
    </row>
    <row r="238" spans="4:5" x14ac:dyDescent="0.25">
      <c r="D238" s="127"/>
      <c r="E238" s="128"/>
    </row>
    <row r="239" spans="4:5" x14ac:dyDescent="0.25">
      <c r="D239" s="127"/>
      <c r="E239" s="128"/>
    </row>
    <row r="240" spans="4:5" x14ac:dyDescent="0.25">
      <c r="D240" s="127"/>
      <c r="E240" s="128"/>
    </row>
    <row r="241" spans="4:5" x14ac:dyDescent="0.25">
      <c r="D241" s="127"/>
      <c r="E241" s="128"/>
    </row>
    <row r="242" spans="4:5" x14ac:dyDescent="0.25">
      <c r="D242" s="127"/>
      <c r="E242" s="128"/>
    </row>
    <row r="243" spans="4:5" x14ac:dyDescent="0.25">
      <c r="D243" s="127"/>
      <c r="E243" s="128"/>
    </row>
    <row r="244" spans="4:5" x14ac:dyDescent="0.25">
      <c r="D244" s="127"/>
      <c r="E244" s="128"/>
    </row>
    <row r="245" spans="4:5" x14ac:dyDescent="0.25">
      <c r="D245" s="127"/>
      <c r="E245" s="128"/>
    </row>
    <row r="246" spans="4:5" x14ac:dyDescent="0.25">
      <c r="D246" s="127"/>
      <c r="E246" s="128"/>
    </row>
    <row r="247" spans="4:5" x14ac:dyDescent="0.25">
      <c r="D247" s="127"/>
      <c r="E247" s="128"/>
    </row>
    <row r="248" spans="4:5" x14ac:dyDescent="0.25">
      <c r="D248" s="127"/>
      <c r="E248" s="128"/>
    </row>
    <row r="249" spans="4:5" x14ac:dyDescent="0.25">
      <c r="D249" s="127"/>
      <c r="E249" s="128"/>
    </row>
    <row r="250" spans="4:5" x14ac:dyDescent="0.25">
      <c r="D250" s="127"/>
      <c r="E250" s="128"/>
    </row>
    <row r="251" spans="4:5" x14ac:dyDescent="0.25">
      <c r="D251" s="127"/>
      <c r="E251" s="128"/>
    </row>
    <row r="252" spans="4:5" x14ac:dyDescent="0.25">
      <c r="D252" s="127"/>
      <c r="E252" s="128"/>
    </row>
    <row r="253" spans="4:5" x14ac:dyDescent="0.25">
      <c r="D253" s="127"/>
      <c r="E253" s="128"/>
    </row>
    <row r="254" spans="4:5" x14ac:dyDescent="0.25">
      <c r="D254" s="127"/>
      <c r="E254" s="128"/>
    </row>
    <row r="255" spans="4:5" x14ac:dyDescent="0.25">
      <c r="D255" s="127"/>
      <c r="E255" s="128"/>
    </row>
    <row r="256" spans="4:5" x14ac:dyDescent="0.25">
      <c r="D256" s="127"/>
      <c r="E256" s="128"/>
    </row>
    <row r="257" spans="4:5" x14ac:dyDescent="0.25">
      <c r="D257" s="127"/>
      <c r="E257" s="128"/>
    </row>
    <row r="258" spans="4:5" x14ac:dyDescent="0.25">
      <c r="D258" s="127"/>
      <c r="E258" s="128"/>
    </row>
    <row r="259" spans="4:5" x14ac:dyDescent="0.25">
      <c r="D259" s="127"/>
      <c r="E259" s="128"/>
    </row>
    <row r="260" spans="4:5" x14ac:dyDescent="0.25">
      <c r="D260" s="127"/>
      <c r="E260" s="128"/>
    </row>
    <row r="261" spans="4:5" x14ac:dyDescent="0.25">
      <c r="D261" s="127"/>
      <c r="E261" s="128"/>
    </row>
    <row r="262" spans="4:5" x14ac:dyDescent="0.25">
      <c r="D262" s="127"/>
      <c r="E262" s="128"/>
    </row>
    <row r="263" spans="4:5" x14ac:dyDescent="0.25">
      <c r="D263" s="127"/>
      <c r="E263" s="128"/>
    </row>
    <row r="264" spans="4:5" x14ac:dyDescent="0.25">
      <c r="D264" s="127"/>
      <c r="E264" s="128"/>
    </row>
    <row r="265" spans="4:5" x14ac:dyDescent="0.25">
      <c r="D265" s="127"/>
      <c r="E265" s="128"/>
    </row>
    <row r="266" spans="4:5" x14ac:dyDescent="0.25">
      <c r="D266" s="127"/>
      <c r="E266" s="128"/>
    </row>
    <row r="267" spans="4:5" x14ac:dyDescent="0.25">
      <c r="D267" s="127"/>
      <c r="E267" s="128"/>
    </row>
    <row r="268" spans="4:5" x14ac:dyDescent="0.25">
      <c r="D268" s="127"/>
      <c r="E268" s="128"/>
    </row>
    <row r="269" spans="4:5" x14ac:dyDescent="0.25">
      <c r="D269" s="127"/>
      <c r="E269" s="128"/>
    </row>
    <row r="270" spans="4:5" x14ac:dyDescent="0.25">
      <c r="D270" s="127"/>
      <c r="E270" s="128"/>
    </row>
    <row r="271" spans="4:5" x14ac:dyDescent="0.25">
      <c r="D271" s="127"/>
      <c r="E271" s="128"/>
    </row>
    <row r="272" spans="4:5" x14ac:dyDescent="0.25">
      <c r="D272" s="127"/>
      <c r="E272" s="128"/>
    </row>
    <row r="273" spans="4:5" x14ac:dyDescent="0.25">
      <c r="D273" s="127"/>
      <c r="E273" s="128"/>
    </row>
    <row r="274" spans="4:5" x14ac:dyDescent="0.25">
      <c r="D274" s="127"/>
      <c r="E274" s="128"/>
    </row>
    <row r="275" spans="4:5" x14ac:dyDescent="0.25">
      <c r="D275" s="127"/>
      <c r="E275" s="128"/>
    </row>
    <row r="276" spans="4:5" x14ac:dyDescent="0.25">
      <c r="D276" s="127"/>
      <c r="E276" s="128"/>
    </row>
    <row r="277" spans="4:5" x14ac:dyDescent="0.25">
      <c r="D277" s="127"/>
      <c r="E277" s="128"/>
    </row>
    <row r="278" spans="4:5" x14ac:dyDescent="0.25">
      <c r="D278" s="127"/>
      <c r="E278" s="128"/>
    </row>
    <row r="279" spans="4:5" x14ac:dyDescent="0.25">
      <c r="D279" s="127"/>
      <c r="E279" s="128"/>
    </row>
    <row r="280" spans="4:5" x14ac:dyDescent="0.25">
      <c r="D280" s="127"/>
      <c r="E280" s="128"/>
    </row>
    <row r="281" spans="4:5" x14ac:dyDescent="0.25">
      <c r="D281" s="127"/>
      <c r="E281" s="128"/>
    </row>
    <row r="282" spans="4:5" x14ac:dyDescent="0.25">
      <c r="D282" s="127"/>
      <c r="E282" s="128"/>
    </row>
    <row r="283" spans="4:5" x14ac:dyDescent="0.25">
      <c r="D283" s="127"/>
      <c r="E283" s="128"/>
    </row>
    <row r="284" spans="4:5" x14ac:dyDescent="0.25">
      <c r="D284" s="127"/>
      <c r="E284" s="128"/>
    </row>
    <row r="285" spans="4:5" x14ac:dyDescent="0.25">
      <c r="D285" s="127"/>
      <c r="E285" s="128"/>
    </row>
    <row r="286" spans="4:5" x14ac:dyDescent="0.25">
      <c r="D286" s="127"/>
      <c r="E286" s="128"/>
    </row>
    <row r="287" spans="4:5" x14ac:dyDescent="0.25">
      <c r="D287" s="127"/>
      <c r="E287" s="128"/>
    </row>
    <row r="288" spans="4:5" x14ac:dyDescent="0.25">
      <c r="D288" s="127"/>
      <c r="E288" s="128"/>
    </row>
    <row r="289" spans="4:5" x14ac:dyDescent="0.25">
      <c r="D289" s="127"/>
      <c r="E289" s="128"/>
    </row>
    <row r="290" spans="4:5" x14ac:dyDescent="0.25">
      <c r="D290" s="127"/>
      <c r="E290" s="128"/>
    </row>
    <row r="291" spans="4:5" x14ac:dyDescent="0.25">
      <c r="D291" s="127"/>
      <c r="E291" s="128"/>
    </row>
    <row r="292" spans="4:5" x14ac:dyDescent="0.25">
      <c r="D292" s="127"/>
      <c r="E292" s="128"/>
    </row>
    <row r="293" spans="4:5" x14ac:dyDescent="0.25">
      <c r="D293" s="127"/>
      <c r="E293" s="128"/>
    </row>
    <row r="294" spans="4:5" x14ac:dyDescent="0.25">
      <c r="D294" s="127"/>
      <c r="E294" s="128"/>
    </row>
    <row r="295" spans="4:5" x14ac:dyDescent="0.25">
      <c r="D295" s="127"/>
      <c r="E295" s="128"/>
    </row>
    <row r="296" spans="4:5" x14ac:dyDescent="0.25">
      <c r="D296" s="127"/>
      <c r="E296" s="128"/>
    </row>
    <row r="297" spans="4:5" x14ac:dyDescent="0.25">
      <c r="D297" s="127"/>
      <c r="E297" s="128"/>
    </row>
    <row r="298" spans="4:5" x14ac:dyDescent="0.25">
      <c r="D298" s="127"/>
      <c r="E298" s="128"/>
    </row>
    <row r="299" spans="4:5" x14ac:dyDescent="0.25">
      <c r="D299" s="127"/>
      <c r="E299" s="128"/>
    </row>
    <row r="300" spans="4:5" x14ac:dyDescent="0.25">
      <c r="D300" s="127"/>
      <c r="E300" s="128"/>
    </row>
    <row r="301" spans="4:5" x14ac:dyDescent="0.25">
      <c r="D301" s="127"/>
      <c r="E301" s="128"/>
    </row>
    <row r="302" spans="4:5" x14ac:dyDescent="0.25">
      <c r="D302" s="127"/>
      <c r="E302" s="128"/>
    </row>
    <row r="303" spans="4:5" x14ac:dyDescent="0.25">
      <c r="D303" s="127"/>
      <c r="E303" s="128"/>
    </row>
    <row r="304" spans="4:5" x14ac:dyDescent="0.25">
      <c r="D304" s="127"/>
      <c r="E304" s="128"/>
    </row>
    <row r="305" spans="4:5" x14ac:dyDescent="0.25">
      <c r="D305" s="127"/>
      <c r="E305" s="128"/>
    </row>
    <row r="306" spans="4:5" x14ac:dyDescent="0.25">
      <c r="D306" s="127"/>
      <c r="E306" s="128"/>
    </row>
    <row r="307" spans="4:5" x14ac:dyDescent="0.25">
      <c r="D307" s="127"/>
      <c r="E307" s="128"/>
    </row>
    <row r="308" spans="4:5" x14ac:dyDescent="0.25">
      <c r="D308" s="127"/>
      <c r="E308" s="128"/>
    </row>
    <row r="309" spans="4:5" x14ac:dyDescent="0.25">
      <c r="D309" s="127"/>
      <c r="E309" s="128"/>
    </row>
    <row r="310" spans="4:5" x14ac:dyDescent="0.25">
      <c r="D310" s="127"/>
      <c r="E310" s="128"/>
    </row>
    <row r="311" spans="4:5" x14ac:dyDescent="0.25">
      <c r="D311" s="127"/>
      <c r="E311" s="128"/>
    </row>
    <row r="312" spans="4:5" x14ac:dyDescent="0.25">
      <c r="D312" s="127"/>
      <c r="E312" s="128"/>
    </row>
    <row r="313" spans="4:5" x14ac:dyDescent="0.25">
      <c r="D313" s="127"/>
      <c r="E313" s="128"/>
    </row>
    <row r="314" spans="4:5" x14ac:dyDescent="0.25">
      <c r="D314" s="127"/>
      <c r="E314" s="128"/>
    </row>
    <row r="315" spans="4:5" x14ac:dyDescent="0.25">
      <c r="D315" s="127"/>
      <c r="E315" s="128"/>
    </row>
    <row r="316" spans="4:5" x14ac:dyDescent="0.25">
      <c r="D316" s="127"/>
      <c r="E316" s="128"/>
    </row>
    <row r="317" spans="4:5" x14ac:dyDescent="0.25">
      <c r="D317" s="127"/>
      <c r="E317" s="128"/>
    </row>
    <row r="318" spans="4:5" x14ac:dyDescent="0.25">
      <c r="D318" s="127"/>
      <c r="E318" s="128"/>
    </row>
    <row r="319" spans="4:5" x14ac:dyDescent="0.25">
      <c r="D319" s="127"/>
      <c r="E319" s="128"/>
    </row>
    <row r="320" spans="4:5" x14ac:dyDescent="0.25">
      <c r="D320" s="127"/>
      <c r="E320" s="128"/>
    </row>
  </sheetData>
  <autoFilter ref="A4:E4" xr:uid="{1072DEED-9BBD-4B28-A83A-4F4EC5E0349D}"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63734-A0D4-4FAF-AEC0-10CA9347FE93}">
  <sheetPr>
    <tabColor rgb="FF00B050"/>
  </sheetPr>
  <dimension ref="A1:L300"/>
  <sheetViews>
    <sheetView topLeftCell="A269" workbookViewId="0">
      <selection activeCell="C269" sqref="C269"/>
    </sheetView>
  </sheetViews>
  <sheetFormatPr defaultRowHeight="15" x14ac:dyDescent="0.25"/>
  <cols>
    <col min="1" max="1" width="25.5703125" bestFit="1" customWidth="1"/>
    <col min="2" max="2" width="13.7109375" customWidth="1"/>
    <col min="3" max="3" width="11" bestFit="1" customWidth="1"/>
    <col min="4" max="4" width="40.42578125" bestFit="1" customWidth="1"/>
    <col min="6" max="6" width="13.140625" customWidth="1"/>
    <col min="7" max="7" width="13.42578125" bestFit="1" customWidth="1"/>
    <col min="8" max="8" width="19" bestFit="1" customWidth="1"/>
    <col min="9" max="9" width="2.140625" customWidth="1"/>
    <col min="10" max="10" width="17.140625" bestFit="1" customWidth="1"/>
    <col min="11" max="11" width="18.5703125" bestFit="1" customWidth="1"/>
    <col min="12" max="12" width="12.140625" bestFit="1" customWidth="1"/>
  </cols>
  <sheetData>
    <row r="1" spans="1:12" ht="57.7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2" x14ac:dyDescent="0.25">
      <c r="A3" s="143" t="s">
        <v>595</v>
      </c>
      <c r="B3" s="143"/>
      <c r="C3" s="143"/>
      <c r="D3" s="143"/>
      <c r="E3" s="6"/>
      <c r="F3" s="6"/>
      <c r="G3" s="6"/>
      <c r="H3" s="6"/>
      <c r="I3" s="7"/>
      <c r="J3" s="6"/>
      <c r="K3" s="6"/>
    </row>
    <row r="4" spans="1:12" ht="15.75" thickBot="1" x14ac:dyDescent="0.3">
      <c r="A4" s="144" t="s">
        <v>76</v>
      </c>
      <c r="B4" s="144"/>
      <c r="C4" s="144"/>
      <c r="D4" s="144"/>
      <c r="E4" s="6"/>
      <c r="F4" s="6"/>
      <c r="G4" s="6"/>
      <c r="H4" s="6"/>
      <c r="I4" s="7"/>
      <c r="J4" s="6"/>
      <c r="K4" s="6"/>
    </row>
    <row r="5" spans="1:12" ht="24" thickBot="1" x14ac:dyDescent="0.3">
      <c r="A5" s="141" t="s">
        <v>102</v>
      </c>
      <c r="B5" s="142"/>
      <c r="C5" s="142"/>
      <c r="D5" s="142"/>
      <c r="E5" s="142"/>
      <c r="F5" s="142"/>
      <c r="G5" s="145">
        <f>SUM(H7,H93,H151,H172,H214,H242,H270)</f>
        <v>145724.05626461</v>
      </c>
      <c r="H5" s="146"/>
      <c r="I5" s="86"/>
      <c r="J5" s="10" t="s">
        <v>81</v>
      </c>
      <c r="K5" s="11">
        <v>0.26869999999999999</v>
      </c>
    </row>
    <row r="6" spans="1:12" ht="30.75" thickBot="1" x14ac:dyDescent="0.3">
      <c r="A6" s="12" t="s">
        <v>237</v>
      </c>
      <c r="B6" s="8" t="s">
        <v>77</v>
      </c>
      <c r="C6" s="8" t="s">
        <v>78</v>
      </c>
      <c r="D6" s="8" t="s">
        <v>65</v>
      </c>
      <c r="E6" s="8" t="s">
        <v>8</v>
      </c>
      <c r="F6" s="8" t="s">
        <v>79</v>
      </c>
      <c r="G6" s="8" t="s">
        <v>80</v>
      </c>
      <c r="H6" s="9" t="s">
        <v>19</v>
      </c>
      <c r="I6" s="87"/>
      <c r="J6" s="13" t="s">
        <v>82</v>
      </c>
      <c r="K6" s="14" t="s">
        <v>83</v>
      </c>
    </row>
    <row r="7" spans="1:12" ht="19.5" thickBot="1" x14ac:dyDescent="0.3">
      <c r="A7" s="137" t="s">
        <v>435</v>
      </c>
      <c r="B7" s="138"/>
      <c r="C7" s="138"/>
      <c r="D7" s="138"/>
      <c r="E7" s="138"/>
      <c r="F7" s="138"/>
      <c r="G7" s="83" t="s">
        <v>102</v>
      </c>
      <c r="H7" s="82">
        <f>SUM(H8:H92)</f>
        <v>33778.24626</v>
      </c>
      <c r="I7" s="82"/>
      <c r="J7" s="84" t="s">
        <v>236</v>
      </c>
      <c r="K7" s="85" t="s">
        <v>236</v>
      </c>
    </row>
    <row r="8" spans="1:12" x14ac:dyDescent="0.25">
      <c r="A8" s="37">
        <v>1.1000000000000001</v>
      </c>
      <c r="B8" s="38" t="s">
        <v>357</v>
      </c>
      <c r="C8" s="37" t="s">
        <v>348</v>
      </c>
      <c r="D8" s="38" t="s">
        <v>279</v>
      </c>
      <c r="E8" s="37" t="s">
        <v>4</v>
      </c>
      <c r="F8" s="38">
        <v>1</v>
      </c>
      <c r="G8" s="39">
        <v>233.94</v>
      </c>
      <c r="H8" s="88">
        <f>F8*G8</f>
        <v>233.94</v>
      </c>
      <c r="I8" s="90"/>
      <c r="J8" s="89">
        <f>$K$5*G8</f>
        <v>62.859677999999995</v>
      </c>
      <c r="K8" s="89">
        <f>$K$5*H8</f>
        <v>62.859677999999995</v>
      </c>
    </row>
    <row r="9" spans="1:12" x14ac:dyDescent="0.25">
      <c r="A9" s="3">
        <v>1.2</v>
      </c>
      <c r="B9" s="34" t="s">
        <v>443</v>
      </c>
      <c r="C9" s="3">
        <v>4513</v>
      </c>
      <c r="D9" s="34" t="s">
        <v>280</v>
      </c>
      <c r="E9" s="3" t="s">
        <v>2</v>
      </c>
      <c r="F9" s="34">
        <v>32.844000000000001</v>
      </c>
      <c r="G9" s="36">
        <v>8.26</v>
      </c>
      <c r="H9" s="88">
        <f t="shared" ref="H9:H72" si="0">F9*G9</f>
        <v>271.29144000000002</v>
      </c>
      <c r="I9" s="41"/>
      <c r="J9" s="89">
        <f t="shared" ref="J9:J21" si="1">$K$5*G9</f>
        <v>2.219462</v>
      </c>
      <c r="K9" s="89">
        <f t="shared" ref="K9:K21" si="2">$K$5*H9</f>
        <v>72.896009927999998</v>
      </c>
      <c r="L9" s="4"/>
    </row>
    <row r="10" spans="1:12" x14ac:dyDescent="0.25">
      <c r="A10" s="3">
        <v>1.3</v>
      </c>
      <c r="B10" s="34" t="s">
        <v>443</v>
      </c>
      <c r="C10" s="3">
        <v>6193</v>
      </c>
      <c r="D10" s="34" t="s">
        <v>281</v>
      </c>
      <c r="E10" s="3" t="s">
        <v>2</v>
      </c>
      <c r="F10" s="34">
        <v>36.173999999999999</v>
      </c>
      <c r="G10" s="36">
        <v>12.88</v>
      </c>
      <c r="H10" s="88">
        <f t="shared" si="0"/>
        <v>465.92112000000003</v>
      </c>
      <c r="I10" s="41"/>
      <c r="J10" s="89">
        <f t="shared" si="1"/>
        <v>3.4608560000000002</v>
      </c>
      <c r="K10" s="89">
        <f t="shared" si="2"/>
        <v>125.19300494400001</v>
      </c>
      <c r="L10" s="4"/>
    </row>
    <row r="11" spans="1:12" x14ac:dyDescent="0.25">
      <c r="A11" s="3">
        <v>1.4</v>
      </c>
      <c r="B11" s="34" t="s">
        <v>443</v>
      </c>
      <c r="C11" s="3">
        <v>10886</v>
      </c>
      <c r="D11" s="34" t="s">
        <v>283</v>
      </c>
      <c r="E11" s="3" t="s">
        <v>4</v>
      </c>
      <c r="F11" s="34">
        <v>0.34499999999999997</v>
      </c>
      <c r="G11" s="36">
        <v>129.11000000000001</v>
      </c>
      <c r="H11" s="88">
        <f t="shared" si="0"/>
        <v>44.542950000000005</v>
      </c>
      <c r="I11" s="41"/>
      <c r="J11" s="89">
        <f t="shared" si="1"/>
        <v>34.691857000000006</v>
      </c>
      <c r="K11" s="89">
        <f t="shared" si="2"/>
        <v>11.968690665</v>
      </c>
      <c r="L11" s="4"/>
    </row>
    <row r="12" spans="1:12" x14ac:dyDescent="0.25">
      <c r="A12" s="3">
        <v>1.5</v>
      </c>
      <c r="B12" s="34" t="s">
        <v>443</v>
      </c>
      <c r="C12" s="3">
        <v>10891</v>
      </c>
      <c r="D12" s="34" t="s">
        <v>282</v>
      </c>
      <c r="E12" s="3" t="s">
        <v>4</v>
      </c>
      <c r="F12" s="34">
        <v>0.34499999999999997</v>
      </c>
      <c r="G12" s="36">
        <v>125</v>
      </c>
      <c r="H12" s="88">
        <f t="shared" si="0"/>
        <v>43.125</v>
      </c>
      <c r="I12" s="41"/>
      <c r="J12" s="89">
        <f t="shared" si="1"/>
        <v>33.587499999999999</v>
      </c>
      <c r="K12" s="89">
        <f t="shared" si="2"/>
        <v>11.587687499999999</v>
      </c>
      <c r="L12" s="4"/>
    </row>
    <row r="13" spans="1:12" x14ac:dyDescent="0.25">
      <c r="A13" s="3">
        <v>1.6</v>
      </c>
      <c r="B13" s="34" t="s">
        <v>443</v>
      </c>
      <c r="C13" s="3">
        <v>11455</v>
      </c>
      <c r="D13" s="34" t="s">
        <v>284</v>
      </c>
      <c r="E13" s="3" t="s">
        <v>4</v>
      </c>
      <c r="F13" s="34">
        <v>0.20200000000000001</v>
      </c>
      <c r="G13" s="36">
        <v>12.66</v>
      </c>
      <c r="H13" s="88">
        <f t="shared" si="0"/>
        <v>2.5573200000000003</v>
      </c>
      <c r="I13" s="41"/>
      <c r="J13" s="89">
        <f t="shared" si="1"/>
        <v>3.401742</v>
      </c>
      <c r="K13" s="89">
        <f t="shared" si="2"/>
        <v>0.68715188400000005</v>
      </c>
      <c r="L13" s="4"/>
    </row>
    <row r="14" spans="1:12" x14ac:dyDescent="0.25">
      <c r="A14" s="3">
        <v>1.7</v>
      </c>
      <c r="B14" s="34" t="s">
        <v>443</v>
      </c>
      <c r="C14" s="3">
        <v>11587</v>
      </c>
      <c r="D14" s="34" t="s">
        <v>285</v>
      </c>
      <c r="E14" s="3" t="s">
        <v>1</v>
      </c>
      <c r="F14" s="34">
        <v>15.935</v>
      </c>
      <c r="G14" s="36">
        <v>44.37</v>
      </c>
      <c r="H14" s="88">
        <f t="shared" si="0"/>
        <v>707.03594999999996</v>
      </c>
      <c r="I14" s="41"/>
      <c r="J14" s="89">
        <f t="shared" si="1"/>
        <v>11.922218999999998</v>
      </c>
      <c r="K14" s="89">
        <f t="shared" si="2"/>
        <v>189.98055976499998</v>
      </c>
      <c r="L14" s="4"/>
    </row>
    <row r="15" spans="1:12" ht="30" x14ac:dyDescent="0.25">
      <c r="A15" s="3">
        <v>1.8</v>
      </c>
      <c r="B15" s="34" t="s">
        <v>443</v>
      </c>
      <c r="C15" s="3" t="s">
        <v>34</v>
      </c>
      <c r="D15" s="34" t="s">
        <v>286</v>
      </c>
      <c r="E15" s="3" t="s">
        <v>4</v>
      </c>
      <c r="F15" s="34">
        <v>2.33</v>
      </c>
      <c r="G15" s="36">
        <v>19.54</v>
      </c>
      <c r="H15" s="88">
        <f t="shared" si="0"/>
        <v>45.528199999999998</v>
      </c>
      <c r="I15" s="41"/>
      <c r="J15" s="89">
        <f t="shared" si="1"/>
        <v>5.2503979999999997</v>
      </c>
      <c r="K15" s="89">
        <f t="shared" si="2"/>
        <v>12.233427339999999</v>
      </c>
      <c r="L15" s="4"/>
    </row>
    <row r="16" spans="1:12" x14ac:dyDescent="0.25">
      <c r="A16" s="3">
        <v>1.9</v>
      </c>
      <c r="B16" s="34" t="s">
        <v>443</v>
      </c>
      <c r="C16" s="3">
        <v>83518</v>
      </c>
      <c r="D16" s="34" t="s">
        <v>287</v>
      </c>
      <c r="E16" s="3" t="s">
        <v>26</v>
      </c>
      <c r="F16" s="34">
        <v>0.40899999999999997</v>
      </c>
      <c r="G16" s="36">
        <v>361.08</v>
      </c>
      <c r="H16" s="88">
        <f t="shared" si="0"/>
        <v>147.68171999999998</v>
      </c>
      <c r="I16" s="41"/>
      <c r="J16" s="89">
        <f t="shared" si="1"/>
        <v>97.022195999999994</v>
      </c>
      <c r="K16" s="89">
        <f t="shared" si="2"/>
        <v>39.682078163999996</v>
      </c>
      <c r="L16" s="4"/>
    </row>
    <row r="17" spans="1:12" ht="45" x14ac:dyDescent="0.25">
      <c r="A17" s="79">
        <v>1.1000000000000001</v>
      </c>
      <c r="B17" s="34" t="s">
        <v>443</v>
      </c>
      <c r="C17" s="3">
        <v>84402</v>
      </c>
      <c r="D17" s="34" t="s">
        <v>288</v>
      </c>
      <c r="E17" s="3" t="s">
        <v>4</v>
      </c>
      <c r="F17" s="34">
        <v>0.20200000000000001</v>
      </c>
      <c r="G17" s="36">
        <v>80.25</v>
      </c>
      <c r="H17" s="88">
        <f t="shared" si="0"/>
        <v>16.2105</v>
      </c>
      <c r="I17" s="41"/>
      <c r="J17" s="89">
        <f t="shared" si="1"/>
        <v>21.563175000000001</v>
      </c>
      <c r="K17" s="89">
        <f t="shared" si="2"/>
        <v>4.3557613499999999</v>
      </c>
      <c r="L17" s="4"/>
    </row>
    <row r="18" spans="1:12" x14ac:dyDescent="0.25">
      <c r="A18" s="3">
        <v>1.1100000000000001</v>
      </c>
      <c r="B18" s="34" t="s">
        <v>443</v>
      </c>
      <c r="C18" s="3">
        <v>88262</v>
      </c>
      <c r="D18" s="34" t="s">
        <v>289</v>
      </c>
      <c r="E18" s="3" t="s">
        <v>5</v>
      </c>
      <c r="F18" s="34">
        <v>7.7939999999999996</v>
      </c>
      <c r="G18" s="36">
        <v>29.23</v>
      </c>
      <c r="H18" s="88">
        <f t="shared" si="0"/>
        <v>227.81861999999998</v>
      </c>
      <c r="I18" s="41"/>
      <c r="J18" s="89">
        <f t="shared" si="1"/>
        <v>7.854101</v>
      </c>
      <c r="K18" s="89">
        <f t="shared" si="2"/>
        <v>61.214863193999996</v>
      </c>
      <c r="L18" s="4"/>
    </row>
    <row r="19" spans="1:12" x14ac:dyDescent="0.25">
      <c r="A19" s="3">
        <v>1.1200000000000001</v>
      </c>
      <c r="B19" s="34" t="s">
        <v>443</v>
      </c>
      <c r="C19" s="3">
        <v>88487</v>
      </c>
      <c r="D19" s="34" t="s">
        <v>290</v>
      </c>
      <c r="E19" s="3" t="s">
        <v>1</v>
      </c>
      <c r="F19" s="34">
        <v>79.433000000000007</v>
      </c>
      <c r="G19" s="36">
        <v>13.96</v>
      </c>
      <c r="H19" s="88">
        <f t="shared" si="0"/>
        <v>1108.8846800000001</v>
      </c>
      <c r="I19" s="41"/>
      <c r="J19" s="89">
        <f t="shared" si="1"/>
        <v>3.7510520000000001</v>
      </c>
      <c r="K19" s="89">
        <f t="shared" si="2"/>
        <v>297.957313516</v>
      </c>
      <c r="L19" s="4"/>
    </row>
    <row r="20" spans="1:12" ht="90" x14ac:dyDescent="0.25">
      <c r="A20" s="3">
        <v>1.1299999999999999</v>
      </c>
      <c r="B20" s="34" t="s">
        <v>443</v>
      </c>
      <c r="C20" s="3">
        <v>91170</v>
      </c>
      <c r="D20" s="34" t="s">
        <v>45</v>
      </c>
      <c r="E20" s="3" t="s">
        <v>2</v>
      </c>
      <c r="F20" s="34">
        <v>7.8179999999999996</v>
      </c>
      <c r="G20" s="36">
        <v>6.98</v>
      </c>
      <c r="H20" s="88">
        <f t="shared" si="0"/>
        <v>54.56964</v>
      </c>
      <c r="I20" s="41"/>
      <c r="J20" s="89">
        <f t="shared" si="1"/>
        <v>1.875526</v>
      </c>
      <c r="K20" s="89">
        <f t="shared" si="2"/>
        <v>14.662862268</v>
      </c>
      <c r="L20" s="4"/>
    </row>
    <row r="21" spans="1:12" ht="75" x14ac:dyDescent="0.25">
      <c r="A21" s="3">
        <v>1.1399999999999999</v>
      </c>
      <c r="B21" s="34" t="s">
        <v>443</v>
      </c>
      <c r="C21" s="3">
        <v>91173</v>
      </c>
      <c r="D21" s="34" t="s">
        <v>46</v>
      </c>
      <c r="E21" s="3" t="s">
        <v>2</v>
      </c>
      <c r="F21" s="34">
        <v>19.596</v>
      </c>
      <c r="G21" s="36">
        <v>5.75</v>
      </c>
      <c r="H21" s="88">
        <f t="shared" si="0"/>
        <v>112.67700000000001</v>
      </c>
      <c r="I21" s="41"/>
      <c r="J21" s="89">
        <f t="shared" si="1"/>
        <v>1.5450249999999999</v>
      </c>
      <c r="K21" s="89">
        <f t="shared" si="2"/>
        <v>30.276309900000001</v>
      </c>
      <c r="L21" s="4"/>
    </row>
    <row r="22" spans="1:12" ht="30" x14ac:dyDescent="0.25">
      <c r="A22" s="3">
        <v>1.1499999999999999</v>
      </c>
      <c r="B22" s="34" t="s">
        <v>443</v>
      </c>
      <c r="C22" s="3">
        <v>91341</v>
      </c>
      <c r="D22" s="34" t="s">
        <v>291</v>
      </c>
      <c r="E22" s="3" t="s">
        <v>1</v>
      </c>
      <c r="F22" s="34">
        <v>0.85799999999999998</v>
      </c>
      <c r="G22" s="36">
        <v>401.69</v>
      </c>
      <c r="H22" s="88">
        <f t="shared" si="0"/>
        <v>344.65001999999998</v>
      </c>
      <c r="I22" s="41"/>
      <c r="J22" s="89">
        <f t="shared" ref="J22:J85" si="3">$K$5*G22</f>
        <v>107.93410299999999</v>
      </c>
      <c r="K22" s="89">
        <f t="shared" ref="K22:K85" si="4">$K$5*H22</f>
        <v>92.607460373999999</v>
      </c>
      <c r="L22" s="4"/>
    </row>
    <row r="23" spans="1:12" ht="30" x14ac:dyDescent="0.25">
      <c r="A23" s="3">
        <v>1.1599999999999999</v>
      </c>
      <c r="B23" s="34" t="s">
        <v>443</v>
      </c>
      <c r="C23" s="3">
        <v>91862</v>
      </c>
      <c r="D23" s="34" t="s">
        <v>292</v>
      </c>
      <c r="E23" s="3" t="s">
        <v>2</v>
      </c>
      <c r="F23" s="34">
        <v>7.8179999999999996</v>
      </c>
      <c r="G23" s="36">
        <v>12.3</v>
      </c>
      <c r="H23" s="88">
        <f t="shared" si="0"/>
        <v>96.1614</v>
      </c>
      <c r="I23" s="41"/>
      <c r="J23" s="89">
        <f t="shared" si="3"/>
        <v>3.3050100000000002</v>
      </c>
      <c r="K23" s="89">
        <f t="shared" si="4"/>
        <v>25.838568179999999</v>
      </c>
      <c r="L23" s="4"/>
    </row>
    <row r="24" spans="1:12" ht="30" x14ac:dyDescent="0.25">
      <c r="A24" s="3">
        <v>1.17</v>
      </c>
      <c r="B24" s="34" t="s">
        <v>443</v>
      </c>
      <c r="C24" s="3">
        <v>91870</v>
      </c>
      <c r="D24" s="34" t="s">
        <v>292</v>
      </c>
      <c r="E24" s="3" t="s">
        <v>2</v>
      </c>
      <c r="F24" s="34">
        <v>19.606000000000002</v>
      </c>
      <c r="G24" s="36">
        <v>13.68</v>
      </c>
      <c r="H24" s="88">
        <f t="shared" si="0"/>
        <v>268.21008</v>
      </c>
      <c r="I24" s="41"/>
      <c r="J24" s="89">
        <f t="shared" si="3"/>
        <v>3.6758159999999998</v>
      </c>
      <c r="K24" s="89">
        <f t="shared" si="4"/>
        <v>72.068048496000003</v>
      </c>
      <c r="L24" s="4"/>
    </row>
    <row r="25" spans="1:12" ht="30" x14ac:dyDescent="0.25">
      <c r="A25" s="3">
        <v>1.18</v>
      </c>
      <c r="B25" s="34" t="s">
        <v>443</v>
      </c>
      <c r="C25" s="3">
        <v>91911</v>
      </c>
      <c r="D25" s="34" t="s">
        <v>293</v>
      </c>
      <c r="E25" s="3" t="s">
        <v>4</v>
      </c>
      <c r="F25" s="34">
        <v>2.0550000000000002</v>
      </c>
      <c r="G25" s="36">
        <v>16.14</v>
      </c>
      <c r="H25" s="88">
        <f t="shared" si="0"/>
        <v>33.167700000000004</v>
      </c>
      <c r="I25" s="41"/>
      <c r="J25" s="89">
        <f t="shared" si="3"/>
        <v>4.3368180000000001</v>
      </c>
      <c r="K25" s="89">
        <f t="shared" si="4"/>
        <v>8.9121609900000003</v>
      </c>
      <c r="L25" s="4"/>
    </row>
    <row r="26" spans="1:12" ht="30" x14ac:dyDescent="0.25">
      <c r="A26" s="3">
        <v>1.19</v>
      </c>
      <c r="B26" s="34" t="s">
        <v>443</v>
      </c>
      <c r="C26" s="3">
        <v>91924</v>
      </c>
      <c r="D26" s="34" t="s">
        <v>294</v>
      </c>
      <c r="E26" s="3" t="s">
        <v>2</v>
      </c>
      <c r="F26" s="34">
        <v>18.518999999999998</v>
      </c>
      <c r="G26" s="36">
        <v>6.4399999999999995</v>
      </c>
      <c r="H26" s="88">
        <f t="shared" si="0"/>
        <v>119.26235999999999</v>
      </c>
      <c r="I26" s="41"/>
      <c r="J26" s="89">
        <f t="shared" si="3"/>
        <v>1.7304279999999999</v>
      </c>
      <c r="K26" s="89">
        <f t="shared" si="4"/>
        <v>32.045796131999992</v>
      </c>
      <c r="L26" s="4"/>
    </row>
    <row r="27" spans="1:12" ht="30" x14ac:dyDescent="0.25">
      <c r="A27" s="3">
        <v>1.2</v>
      </c>
      <c r="B27" s="34" t="s">
        <v>443</v>
      </c>
      <c r="C27" s="3">
        <v>91926</v>
      </c>
      <c r="D27" s="34" t="s">
        <v>295</v>
      </c>
      <c r="E27" s="3" t="s">
        <v>2</v>
      </c>
      <c r="F27" s="34">
        <v>35.097999999999999</v>
      </c>
      <c r="G27" s="36">
        <v>7.21</v>
      </c>
      <c r="H27" s="88">
        <f t="shared" si="0"/>
        <v>253.05658</v>
      </c>
      <c r="I27" s="41"/>
      <c r="J27" s="89">
        <f t="shared" si="3"/>
        <v>1.937327</v>
      </c>
      <c r="K27" s="89">
        <f t="shared" si="4"/>
        <v>67.996303045999994</v>
      </c>
      <c r="L27" s="4"/>
    </row>
    <row r="28" spans="1:12" x14ac:dyDescent="0.25">
      <c r="A28" s="3">
        <v>1.21</v>
      </c>
      <c r="B28" s="34" t="s">
        <v>443</v>
      </c>
      <c r="C28" s="3">
        <v>91937</v>
      </c>
      <c r="D28" s="34" t="s">
        <v>296</v>
      </c>
      <c r="E28" s="3" t="s">
        <v>4</v>
      </c>
      <c r="F28" s="34">
        <v>2.0590000000000002</v>
      </c>
      <c r="G28" s="36">
        <v>14.12</v>
      </c>
      <c r="H28" s="88">
        <f t="shared" si="0"/>
        <v>29.073080000000001</v>
      </c>
      <c r="I28" s="41"/>
      <c r="J28" s="89">
        <f t="shared" si="3"/>
        <v>3.7940439999999995</v>
      </c>
      <c r="K28" s="89">
        <f t="shared" si="4"/>
        <v>7.8119365959999998</v>
      </c>
      <c r="L28" s="4"/>
    </row>
    <row r="29" spans="1:12" ht="30" x14ac:dyDescent="0.25">
      <c r="A29" s="3">
        <v>1.22</v>
      </c>
      <c r="B29" s="34" t="s">
        <v>443</v>
      </c>
      <c r="C29" s="3">
        <v>92000</v>
      </c>
      <c r="D29" s="34" t="s">
        <v>97</v>
      </c>
      <c r="E29" s="3" t="s">
        <v>4</v>
      </c>
      <c r="F29" s="34">
        <v>1.004</v>
      </c>
      <c r="G29" s="36">
        <v>30.03</v>
      </c>
      <c r="H29" s="88">
        <f t="shared" si="0"/>
        <v>30.150120000000001</v>
      </c>
      <c r="I29" s="41"/>
      <c r="J29" s="89">
        <f t="shared" si="3"/>
        <v>8.0690609999999996</v>
      </c>
      <c r="K29" s="89">
        <f t="shared" si="4"/>
        <v>8.1013372439999998</v>
      </c>
      <c r="L29" s="4"/>
    </row>
    <row r="30" spans="1:12" ht="30" x14ac:dyDescent="0.25">
      <c r="A30" s="3">
        <v>1.23</v>
      </c>
      <c r="B30" s="34" t="s">
        <v>443</v>
      </c>
      <c r="C30" s="3">
        <v>92025</v>
      </c>
      <c r="D30" s="34" t="s">
        <v>297</v>
      </c>
      <c r="E30" s="3" t="s">
        <v>4</v>
      </c>
      <c r="F30" s="34">
        <v>0.252</v>
      </c>
      <c r="G30" s="36">
        <v>65.97</v>
      </c>
      <c r="H30" s="88">
        <f t="shared" si="0"/>
        <v>16.62444</v>
      </c>
      <c r="I30" s="41"/>
      <c r="J30" s="89">
        <f t="shared" si="3"/>
        <v>17.726139</v>
      </c>
      <c r="K30" s="89">
        <f t="shared" si="4"/>
        <v>4.4669870280000001</v>
      </c>
      <c r="L30" s="4"/>
    </row>
    <row r="31" spans="1:12" ht="90" x14ac:dyDescent="0.25">
      <c r="A31" s="3">
        <v>1.24</v>
      </c>
      <c r="B31" s="34" t="s">
        <v>443</v>
      </c>
      <c r="C31" s="3">
        <v>92543</v>
      </c>
      <c r="D31" s="34" t="s">
        <v>24</v>
      </c>
      <c r="E31" s="3" t="s">
        <v>1</v>
      </c>
      <c r="F31" s="34">
        <v>27.995999999999999</v>
      </c>
      <c r="G31" s="36">
        <v>19.21</v>
      </c>
      <c r="H31" s="88">
        <f t="shared" si="0"/>
        <v>537.80316000000005</v>
      </c>
      <c r="I31" s="41"/>
      <c r="J31" s="89">
        <f t="shared" si="3"/>
        <v>5.161727</v>
      </c>
      <c r="K31" s="89">
        <f t="shared" si="4"/>
        <v>144.507709092</v>
      </c>
      <c r="L31" s="4"/>
    </row>
    <row r="32" spans="1:12" ht="30" x14ac:dyDescent="0.25">
      <c r="A32" s="3">
        <v>1.25</v>
      </c>
      <c r="B32" s="34" t="s">
        <v>443</v>
      </c>
      <c r="C32" s="3">
        <v>93358</v>
      </c>
      <c r="D32" s="34" t="s">
        <v>298</v>
      </c>
      <c r="E32" s="3" t="s">
        <v>26</v>
      </c>
      <c r="F32" s="34">
        <v>0.59199999999999997</v>
      </c>
      <c r="G32" s="36">
        <v>80.209999999999994</v>
      </c>
      <c r="H32" s="88">
        <f t="shared" si="0"/>
        <v>47.484319999999997</v>
      </c>
      <c r="I32" s="41"/>
      <c r="J32" s="89">
        <f t="shared" si="3"/>
        <v>21.552426999999998</v>
      </c>
      <c r="K32" s="89">
        <f t="shared" si="4"/>
        <v>12.759036783999999</v>
      </c>
      <c r="L32" s="4"/>
    </row>
    <row r="33" spans="1:12" ht="90" x14ac:dyDescent="0.25">
      <c r="A33" s="3">
        <v>1.26</v>
      </c>
      <c r="B33" s="34" t="s">
        <v>443</v>
      </c>
      <c r="C33" s="3">
        <v>94210</v>
      </c>
      <c r="D33" s="34" t="s">
        <v>25</v>
      </c>
      <c r="E33" s="3" t="s">
        <v>1</v>
      </c>
      <c r="F33" s="34">
        <v>20.995999999999999</v>
      </c>
      <c r="G33" s="36">
        <v>39.11</v>
      </c>
      <c r="H33" s="88">
        <f t="shared" si="0"/>
        <v>821.15355999999997</v>
      </c>
      <c r="I33" s="41"/>
      <c r="J33" s="89">
        <f t="shared" si="3"/>
        <v>10.508856999999999</v>
      </c>
      <c r="K33" s="89">
        <f t="shared" si="4"/>
        <v>220.64396157199999</v>
      </c>
      <c r="L33" s="4"/>
    </row>
    <row r="34" spans="1:12" ht="90" x14ac:dyDescent="0.25">
      <c r="A34" s="3">
        <v>1.27</v>
      </c>
      <c r="B34" s="34" t="s">
        <v>443</v>
      </c>
      <c r="C34" s="3">
        <v>94559</v>
      </c>
      <c r="D34" s="34" t="s">
        <v>29</v>
      </c>
      <c r="E34" s="3" t="s">
        <v>1</v>
      </c>
      <c r="F34" s="34">
        <v>0.85</v>
      </c>
      <c r="G34" s="36">
        <v>918.34</v>
      </c>
      <c r="H34" s="88">
        <f t="shared" si="0"/>
        <v>780.58900000000006</v>
      </c>
      <c r="I34" s="41"/>
      <c r="J34" s="89">
        <f t="shared" si="3"/>
        <v>246.757958</v>
      </c>
      <c r="K34" s="89">
        <f t="shared" si="4"/>
        <v>209.7442643</v>
      </c>
      <c r="L34" s="4"/>
    </row>
    <row r="35" spans="1:12" ht="30" x14ac:dyDescent="0.25">
      <c r="A35" s="3">
        <v>1.28</v>
      </c>
      <c r="B35" s="34" t="s">
        <v>443</v>
      </c>
      <c r="C35" s="3">
        <v>95240</v>
      </c>
      <c r="D35" s="34" t="s">
        <v>299</v>
      </c>
      <c r="E35" s="3" t="s">
        <v>1</v>
      </c>
      <c r="F35" s="34">
        <v>0.105</v>
      </c>
      <c r="G35" s="36">
        <v>17.54</v>
      </c>
      <c r="H35" s="88">
        <f t="shared" si="0"/>
        <v>1.8416999999999999</v>
      </c>
      <c r="I35" s="41"/>
      <c r="J35" s="89">
        <f t="shared" si="3"/>
        <v>4.7129979999999998</v>
      </c>
      <c r="K35" s="89">
        <f t="shared" si="4"/>
        <v>0.49486478999999994</v>
      </c>
      <c r="L35" s="4"/>
    </row>
    <row r="36" spans="1:12" ht="30" x14ac:dyDescent="0.25">
      <c r="A36" s="3">
        <v>1.29</v>
      </c>
      <c r="B36" s="34" t="s">
        <v>443</v>
      </c>
      <c r="C36" s="3">
        <v>95241</v>
      </c>
      <c r="D36" s="34" t="s">
        <v>300</v>
      </c>
      <c r="E36" s="3" t="s">
        <v>1</v>
      </c>
      <c r="F36" s="80">
        <v>25.055</v>
      </c>
      <c r="G36" s="36">
        <v>26.26</v>
      </c>
      <c r="H36" s="88">
        <f t="shared" si="0"/>
        <v>657.9443</v>
      </c>
      <c r="I36" s="41"/>
      <c r="J36" s="89">
        <f t="shared" si="3"/>
        <v>7.0560619999999998</v>
      </c>
      <c r="K36" s="89">
        <f t="shared" si="4"/>
        <v>176.78963340999999</v>
      </c>
      <c r="L36" s="4"/>
    </row>
    <row r="37" spans="1:12" ht="45" x14ac:dyDescent="0.25">
      <c r="A37" s="3">
        <v>1.3</v>
      </c>
      <c r="B37" s="34" t="s">
        <v>443</v>
      </c>
      <c r="C37" s="3">
        <v>95805</v>
      </c>
      <c r="D37" s="34" t="s">
        <v>301</v>
      </c>
      <c r="E37" s="3" t="s">
        <v>4</v>
      </c>
      <c r="F37" s="34">
        <v>3.9039999999999999</v>
      </c>
      <c r="G37" s="36">
        <v>25.44</v>
      </c>
      <c r="H37" s="88">
        <f t="shared" si="0"/>
        <v>99.317760000000007</v>
      </c>
      <c r="I37" s="41"/>
      <c r="J37" s="89">
        <f t="shared" si="3"/>
        <v>6.8357280000000005</v>
      </c>
      <c r="K37" s="89">
        <f t="shared" si="4"/>
        <v>26.686682112</v>
      </c>
      <c r="L37" s="4"/>
    </row>
    <row r="38" spans="1:12" ht="45" x14ac:dyDescent="0.25">
      <c r="A38" s="3">
        <v>1.31</v>
      </c>
      <c r="B38" s="34" t="s">
        <v>443</v>
      </c>
      <c r="C38" s="3">
        <v>95811</v>
      </c>
      <c r="D38" s="34" t="s">
        <v>302</v>
      </c>
      <c r="E38" s="3" t="s">
        <v>4</v>
      </c>
      <c r="F38" s="34">
        <v>1.5920000000000001</v>
      </c>
      <c r="G38" s="36">
        <v>17.22</v>
      </c>
      <c r="H38" s="88">
        <f t="shared" si="0"/>
        <v>27.414239999999999</v>
      </c>
      <c r="I38" s="41"/>
      <c r="J38" s="89">
        <f t="shared" si="3"/>
        <v>4.627014</v>
      </c>
      <c r="K38" s="89">
        <f t="shared" si="4"/>
        <v>7.3662062879999999</v>
      </c>
      <c r="L38" s="4"/>
    </row>
    <row r="39" spans="1:12" ht="30" x14ac:dyDescent="0.25">
      <c r="A39" s="3">
        <v>1.32</v>
      </c>
      <c r="B39" s="34" t="s">
        <v>443</v>
      </c>
      <c r="C39" s="3">
        <v>96995</v>
      </c>
      <c r="D39" s="34" t="s">
        <v>303</v>
      </c>
      <c r="E39" s="3" t="s">
        <v>26</v>
      </c>
      <c r="F39" s="34">
        <v>0.11700000000000001</v>
      </c>
      <c r="G39" s="36">
        <v>50.4</v>
      </c>
      <c r="H39" s="88">
        <f t="shared" si="0"/>
        <v>5.8967999999999998</v>
      </c>
      <c r="I39" s="41"/>
      <c r="J39" s="89">
        <f t="shared" si="3"/>
        <v>13.542479999999999</v>
      </c>
      <c r="K39" s="89">
        <f t="shared" si="4"/>
        <v>1.58447016</v>
      </c>
      <c r="L39" s="4"/>
    </row>
    <row r="40" spans="1:12" ht="45" x14ac:dyDescent="0.25">
      <c r="A40" s="3">
        <v>1.33</v>
      </c>
      <c r="B40" s="34" t="s">
        <v>443</v>
      </c>
      <c r="C40" s="3">
        <v>97586</v>
      </c>
      <c r="D40" s="34" t="s">
        <v>304</v>
      </c>
      <c r="E40" s="3" t="s">
        <v>4</v>
      </c>
      <c r="F40" s="34">
        <v>1.157</v>
      </c>
      <c r="G40" s="36">
        <v>89.03</v>
      </c>
      <c r="H40" s="88">
        <f t="shared" si="0"/>
        <v>103.00771</v>
      </c>
      <c r="I40" s="41"/>
      <c r="J40" s="89">
        <f t="shared" si="3"/>
        <v>23.922360999999999</v>
      </c>
      <c r="K40" s="89">
        <f t="shared" si="4"/>
        <v>27.678171677000002</v>
      </c>
      <c r="L40" s="4"/>
    </row>
    <row r="41" spans="1:12" ht="30" x14ac:dyDescent="0.25">
      <c r="A41" s="3">
        <v>1.34</v>
      </c>
      <c r="B41" s="34" t="s">
        <v>443</v>
      </c>
      <c r="C41" s="3">
        <v>97593</v>
      </c>
      <c r="D41" s="34" t="s">
        <v>305</v>
      </c>
      <c r="E41" s="3" t="s">
        <v>4</v>
      </c>
      <c r="F41" s="34">
        <v>0.95199999999999996</v>
      </c>
      <c r="G41" s="36">
        <v>87.77</v>
      </c>
      <c r="H41" s="88">
        <f t="shared" si="0"/>
        <v>83.557039999999986</v>
      </c>
      <c r="I41" s="41"/>
      <c r="J41" s="89">
        <f t="shared" si="3"/>
        <v>23.583798999999999</v>
      </c>
      <c r="K41" s="89">
        <f t="shared" si="4"/>
        <v>22.451776647999996</v>
      </c>
      <c r="L41" s="4"/>
    </row>
    <row r="42" spans="1:12" ht="30" x14ac:dyDescent="0.25">
      <c r="A42" s="3">
        <v>1.35</v>
      </c>
      <c r="B42" s="34" t="s">
        <v>443</v>
      </c>
      <c r="C42" s="3">
        <v>97611</v>
      </c>
      <c r="D42" s="34" t="s">
        <v>306</v>
      </c>
      <c r="E42" s="3" t="s">
        <v>4</v>
      </c>
      <c r="F42" s="34">
        <v>0.65200000000000002</v>
      </c>
      <c r="G42" s="36">
        <v>25.16</v>
      </c>
      <c r="H42" s="88">
        <f t="shared" si="0"/>
        <v>16.404320000000002</v>
      </c>
      <c r="I42" s="41"/>
      <c r="J42" s="89">
        <f t="shared" si="3"/>
        <v>6.7604920000000002</v>
      </c>
      <c r="K42" s="89">
        <f t="shared" si="4"/>
        <v>4.4078407840000002</v>
      </c>
      <c r="L42" s="4"/>
    </row>
    <row r="43" spans="1:12" ht="45" x14ac:dyDescent="0.25">
      <c r="A43" s="3">
        <v>1.3599999999999901</v>
      </c>
      <c r="B43" s="34" t="s">
        <v>443</v>
      </c>
      <c r="C43" s="3">
        <v>98441</v>
      </c>
      <c r="D43" s="34" t="s">
        <v>307</v>
      </c>
      <c r="E43" s="3" t="s">
        <v>1</v>
      </c>
      <c r="F43" s="34">
        <v>5.5170000000000003</v>
      </c>
      <c r="G43" s="36">
        <v>92.05</v>
      </c>
      <c r="H43" s="88">
        <f t="shared" si="0"/>
        <v>507.83985000000001</v>
      </c>
      <c r="I43" s="41"/>
      <c r="J43" s="89">
        <f t="shared" si="3"/>
        <v>24.733834999999999</v>
      </c>
      <c r="K43" s="89">
        <f t="shared" si="4"/>
        <v>136.45656769499999</v>
      </c>
      <c r="L43" s="4"/>
    </row>
    <row r="44" spans="1:12" ht="45" x14ac:dyDescent="0.25">
      <c r="A44" s="3">
        <v>1.37</v>
      </c>
      <c r="B44" s="34" t="s">
        <v>443</v>
      </c>
      <c r="C44" s="3">
        <v>98442</v>
      </c>
      <c r="D44" s="34" t="s">
        <v>307</v>
      </c>
      <c r="E44" s="3" t="s">
        <v>1</v>
      </c>
      <c r="F44" s="34">
        <v>7.4980000000000002</v>
      </c>
      <c r="G44" s="36">
        <v>95.11</v>
      </c>
      <c r="H44" s="88">
        <f t="shared" si="0"/>
        <v>713.13477999999998</v>
      </c>
      <c r="I44" s="41"/>
      <c r="J44" s="89">
        <f t="shared" si="3"/>
        <v>25.556056999999999</v>
      </c>
      <c r="K44" s="89">
        <f t="shared" si="4"/>
        <v>191.61931538599998</v>
      </c>
      <c r="L44" s="4"/>
    </row>
    <row r="45" spans="1:12" ht="45" x14ac:dyDescent="0.25">
      <c r="A45" s="3">
        <v>1.3799999999999899</v>
      </c>
      <c r="B45" s="34" t="s">
        <v>443</v>
      </c>
      <c r="C45" s="3">
        <v>98443</v>
      </c>
      <c r="D45" s="34" t="s">
        <v>307</v>
      </c>
      <c r="E45" s="3" t="s">
        <v>1</v>
      </c>
      <c r="F45" s="34">
        <v>1.881</v>
      </c>
      <c r="G45" s="36">
        <v>77.849999999999994</v>
      </c>
      <c r="H45" s="88">
        <f t="shared" si="0"/>
        <v>146.43584999999999</v>
      </c>
      <c r="I45" s="41"/>
      <c r="J45" s="89">
        <f t="shared" si="3"/>
        <v>20.918294999999997</v>
      </c>
      <c r="K45" s="89">
        <f t="shared" si="4"/>
        <v>39.347312894999995</v>
      </c>
      <c r="L45" s="4"/>
    </row>
    <row r="46" spans="1:12" ht="45" x14ac:dyDescent="0.25">
      <c r="A46" s="3">
        <v>1.3899999999999899</v>
      </c>
      <c r="B46" s="34" t="s">
        <v>443</v>
      </c>
      <c r="C46" s="3">
        <v>98444</v>
      </c>
      <c r="D46" s="34" t="s">
        <v>307</v>
      </c>
      <c r="E46" s="3" t="s">
        <v>1</v>
      </c>
      <c r="F46" s="34">
        <v>2.323</v>
      </c>
      <c r="G46" s="36">
        <v>80.03</v>
      </c>
      <c r="H46" s="88">
        <f t="shared" si="0"/>
        <v>185.90969000000001</v>
      </c>
      <c r="I46" s="41"/>
      <c r="J46" s="89">
        <f t="shared" si="3"/>
        <v>21.504061</v>
      </c>
      <c r="K46" s="89">
        <f t="shared" si="4"/>
        <v>49.953933703000004</v>
      </c>
      <c r="L46" s="4"/>
    </row>
    <row r="47" spans="1:12" ht="45" x14ac:dyDescent="0.25">
      <c r="A47" s="3">
        <v>1.3999999999999899</v>
      </c>
      <c r="B47" s="34" t="s">
        <v>443</v>
      </c>
      <c r="C47" s="3">
        <v>98445</v>
      </c>
      <c r="D47" s="34" t="s">
        <v>307</v>
      </c>
      <c r="E47" s="3" t="s">
        <v>1</v>
      </c>
      <c r="F47" s="34">
        <v>8.4949999999999992</v>
      </c>
      <c r="G47" s="36">
        <v>111.62</v>
      </c>
      <c r="H47" s="88">
        <f t="shared" si="0"/>
        <v>948.2118999999999</v>
      </c>
      <c r="I47" s="41"/>
      <c r="J47" s="89">
        <f t="shared" si="3"/>
        <v>29.992294000000001</v>
      </c>
      <c r="K47" s="89">
        <f t="shared" si="4"/>
        <v>254.78453752999997</v>
      </c>
      <c r="L47" s="4"/>
    </row>
    <row r="48" spans="1:12" ht="45" x14ac:dyDescent="0.25">
      <c r="A48" s="3">
        <v>1.4099999999999899</v>
      </c>
      <c r="B48" s="34" t="s">
        <v>443</v>
      </c>
      <c r="C48" s="3">
        <v>98446</v>
      </c>
      <c r="D48" s="34" t="s">
        <v>307</v>
      </c>
      <c r="E48" s="3" t="s">
        <v>1</v>
      </c>
      <c r="F48" s="34">
        <v>7.2839999999999998</v>
      </c>
      <c r="G48" s="36">
        <v>146.61000000000001</v>
      </c>
      <c r="H48" s="88">
        <f t="shared" si="0"/>
        <v>1067.90724</v>
      </c>
      <c r="I48" s="41"/>
      <c r="J48" s="89">
        <f t="shared" si="3"/>
        <v>39.394107000000005</v>
      </c>
      <c r="K48" s="89">
        <f t="shared" si="4"/>
        <v>286.94667538800002</v>
      </c>
      <c r="L48" s="4"/>
    </row>
    <row r="49" spans="1:12" ht="45" x14ac:dyDescent="0.25">
      <c r="A49" s="3">
        <v>1.4199999999999899</v>
      </c>
      <c r="B49" s="34" t="s">
        <v>443</v>
      </c>
      <c r="C49" s="3">
        <v>98447</v>
      </c>
      <c r="D49" s="34" t="s">
        <v>307</v>
      </c>
      <c r="E49" s="3" t="s">
        <v>1</v>
      </c>
      <c r="F49" s="34">
        <v>2.5390000000000001</v>
      </c>
      <c r="G49" s="36">
        <v>92.08</v>
      </c>
      <c r="H49" s="88">
        <f t="shared" si="0"/>
        <v>233.79112000000001</v>
      </c>
      <c r="I49" s="41"/>
      <c r="J49" s="89">
        <f t="shared" si="3"/>
        <v>24.741896000000001</v>
      </c>
      <c r="K49" s="89">
        <f t="shared" si="4"/>
        <v>62.819673944000002</v>
      </c>
      <c r="L49" s="4"/>
    </row>
    <row r="50" spans="1:12" ht="45" x14ac:dyDescent="0.25">
      <c r="A50" s="3">
        <v>1.4299999999999899</v>
      </c>
      <c r="B50" s="34" t="s">
        <v>443</v>
      </c>
      <c r="C50" s="3">
        <v>98448</v>
      </c>
      <c r="D50" s="34" t="s">
        <v>307</v>
      </c>
      <c r="E50" s="3" t="s">
        <v>1</v>
      </c>
      <c r="F50" s="34">
        <v>2.0419999999999998</v>
      </c>
      <c r="G50" s="36">
        <v>118.56</v>
      </c>
      <c r="H50" s="88">
        <f t="shared" si="0"/>
        <v>242.09951999999998</v>
      </c>
      <c r="I50" s="41"/>
      <c r="J50" s="89">
        <f t="shared" si="3"/>
        <v>31.857071999999999</v>
      </c>
      <c r="K50" s="89">
        <f t="shared" si="4"/>
        <v>65.052141023999994</v>
      </c>
      <c r="L50" s="4"/>
    </row>
    <row r="51" spans="1:12" ht="30" x14ac:dyDescent="0.25">
      <c r="A51" s="3">
        <v>1.43999999999999</v>
      </c>
      <c r="B51" s="34" t="s">
        <v>443</v>
      </c>
      <c r="C51" s="81">
        <v>3080</v>
      </c>
      <c r="D51" s="34" t="s">
        <v>308</v>
      </c>
      <c r="E51" s="3" t="s">
        <v>66</v>
      </c>
      <c r="F51" s="34">
        <v>0.57799999999999996</v>
      </c>
      <c r="G51" s="36">
        <v>51.95</v>
      </c>
      <c r="H51" s="88">
        <f t="shared" si="0"/>
        <v>30.027100000000001</v>
      </c>
      <c r="I51" s="41"/>
      <c r="J51" s="89">
        <f t="shared" si="3"/>
        <v>13.958965000000001</v>
      </c>
      <c r="K51" s="89">
        <f t="shared" si="4"/>
        <v>8.0682817700000005</v>
      </c>
      <c r="L51" s="4"/>
    </row>
    <row r="52" spans="1:12" ht="45" x14ac:dyDescent="0.25">
      <c r="A52" s="3">
        <v>1.44999999999999</v>
      </c>
      <c r="B52" s="34" t="s">
        <v>443</v>
      </c>
      <c r="C52" s="3">
        <v>3097</v>
      </c>
      <c r="D52" s="34" t="s">
        <v>309</v>
      </c>
      <c r="E52" s="3" t="s">
        <v>66</v>
      </c>
      <c r="F52" s="34">
        <v>0.38500000000000001</v>
      </c>
      <c r="G52" s="36">
        <v>40</v>
      </c>
      <c r="H52" s="88">
        <f t="shared" si="0"/>
        <v>15.4</v>
      </c>
      <c r="I52" s="41"/>
      <c r="J52" s="89">
        <f t="shared" si="3"/>
        <v>10.747999999999999</v>
      </c>
      <c r="K52" s="89">
        <f t="shared" si="4"/>
        <v>4.1379799999999998</v>
      </c>
      <c r="L52" s="4"/>
    </row>
    <row r="53" spans="1:12" ht="45" x14ac:dyDescent="0.25">
      <c r="A53" s="3">
        <v>1.45999999999999</v>
      </c>
      <c r="B53" s="34" t="s">
        <v>443</v>
      </c>
      <c r="C53" s="3" t="s">
        <v>42</v>
      </c>
      <c r="D53" s="34" t="s">
        <v>43</v>
      </c>
      <c r="E53" s="3" t="s">
        <v>4</v>
      </c>
      <c r="F53" s="34">
        <v>0.193</v>
      </c>
      <c r="G53" s="36">
        <v>208.05</v>
      </c>
      <c r="H53" s="88">
        <f t="shared" si="0"/>
        <v>40.153650000000006</v>
      </c>
      <c r="I53" s="41"/>
      <c r="J53" s="89">
        <f t="shared" si="3"/>
        <v>55.903035000000003</v>
      </c>
      <c r="K53" s="89">
        <f t="shared" si="4"/>
        <v>10.789285755000002</v>
      </c>
      <c r="L53" s="4"/>
    </row>
    <row r="54" spans="1:12" ht="60" x14ac:dyDescent="0.25">
      <c r="A54" s="3">
        <v>1.46999999999999</v>
      </c>
      <c r="B54" s="34" t="s">
        <v>443</v>
      </c>
      <c r="C54" s="3">
        <v>83463</v>
      </c>
      <c r="D54" s="34" t="s">
        <v>310</v>
      </c>
      <c r="E54" s="3" t="s">
        <v>4</v>
      </c>
      <c r="F54" s="34">
        <v>0.15</v>
      </c>
      <c r="G54" s="36">
        <v>315.89999999999998</v>
      </c>
      <c r="H54" s="88">
        <f t="shared" si="0"/>
        <v>47.384999999999998</v>
      </c>
      <c r="I54" s="41"/>
      <c r="J54" s="89">
        <f t="shared" si="3"/>
        <v>84.882329999999996</v>
      </c>
      <c r="K54" s="89">
        <f t="shared" si="4"/>
        <v>12.7323495</v>
      </c>
      <c r="L54" s="4"/>
    </row>
    <row r="55" spans="1:12" ht="30" x14ac:dyDescent="0.25">
      <c r="A55" s="3">
        <v>1.47999999999999</v>
      </c>
      <c r="B55" s="34" t="s">
        <v>443</v>
      </c>
      <c r="C55" s="3">
        <v>86888</v>
      </c>
      <c r="D55" s="34" t="s">
        <v>311</v>
      </c>
      <c r="E55" s="3" t="s">
        <v>4</v>
      </c>
      <c r="F55" s="34">
        <v>0.25</v>
      </c>
      <c r="G55" s="36">
        <v>416.73</v>
      </c>
      <c r="H55" s="88">
        <f t="shared" si="0"/>
        <v>104.1825</v>
      </c>
      <c r="I55" s="41"/>
      <c r="J55" s="89">
        <f t="shared" si="3"/>
        <v>111.975351</v>
      </c>
      <c r="K55" s="89">
        <f t="shared" si="4"/>
        <v>27.993837750000001</v>
      </c>
      <c r="L55" s="4"/>
    </row>
    <row r="56" spans="1:12" ht="30" x14ac:dyDescent="0.25">
      <c r="A56" s="3">
        <v>1.48999999999999</v>
      </c>
      <c r="B56" s="34" t="s">
        <v>443</v>
      </c>
      <c r="C56" s="3">
        <v>86934</v>
      </c>
      <c r="D56" s="34" t="s">
        <v>312</v>
      </c>
      <c r="E56" s="3" t="s">
        <v>4</v>
      </c>
      <c r="F56" s="34">
        <v>0.193</v>
      </c>
      <c r="G56" s="36">
        <v>277.72000000000003</v>
      </c>
      <c r="H56" s="88">
        <f t="shared" si="0"/>
        <v>53.59996000000001</v>
      </c>
      <c r="I56" s="41"/>
      <c r="J56" s="89">
        <f t="shared" si="3"/>
        <v>74.623364000000009</v>
      </c>
      <c r="K56" s="89">
        <f t="shared" si="4"/>
        <v>14.402309252000002</v>
      </c>
      <c r="L56" s="4"/>
    </row>
    <row r="57" spans="1:12" ht="45" x14ac:dyDescent="0.25">
      <c r="A57" s="3">
        <v>1.49999999999999</v>
      </c>
      <c r="B57" s="34" t="s">
        <v>443</v>
      </c>
      <c r="C57" s="3">
        <v>86943</v>
      </c>
      <c r="D57" s="34" t="s">
        <v>313</v>
      </c>
      <c r="E57" s="3" t="s">
        <v>4</v>
      </c>
      <c r="F57" s="34">
        <v>0.38500000000000001</v>
      </c>
      <c r="G57" s="36">
        <v>194.46</v>
      </c>
      <c r="H57" s="88">
        <f t="shared" si="0"/>
        <v>74.867100000000008</v>
      </c>
      <c r="I57" s="41"/>
      <c r="J57" s="89">
        <f t="shared" si="3"/>
        <v>52.251401999999999</v>
      </c>
      <c r="K57" s="89">
        <f t="shared" si="4"/>
        <v>20.11678977</v>
      </c>
      <c r="L57" s="4"/>
    </row>
    <row r="58" spans="1:12" ht="45" x14ac:dyDescent="0.25">
      <c r="A58" s="3">
        <v>1.50999999999999</v>
      </c>
      <c r="B58" s="34" t="s">
        <v>443</v>
      </c>
      <c r="C58" s="3">
        <v>87548</v>
      </c>
      <c r="D58" s="34" t="s">
        <v>314</v>
      </c>
      <c r="E58" s="3" t="s">
        <v>1</v>
      </c>
      <c r="F58" s="34">
        <v>0.38500000000000001</v>
      </c>
      <c r="G58" s="36">
        <v>24.57</v>
      </c>
      <c r="H58" s="88">
        <f t="shared" si="0"/>
        <v>9.4594500000000004</v>
      </c>
      <c r="I58" s="41"/>
      <c r="J58" s="89">
        <f t="shared" si="3"/>
        <v>6.6019589999999999</v>
      </c>
      <c r="K58" s="89">
        <f t="shared" si="4"/>
        <v>2.5417542150000001</v>
      </c>
      <c r="L58" s="4"/>
    </row>
    <row r="59" spans="1:12" ht="45" x14ac:dyDescent="0.25">
      <c r="A59" s="3">
        <v>1.51999999999999</v>
      </c>
      <c r="B59" s="34" t="s">
        <v>443</v>
      </c>
      <c r="C59" s="3">
        <v>87877</v>
      </c>
      <c r="D59" s="34" t="s">
        <v>315</v>
      </c>
      <c r="E59" s="3" t="s">
        <v>1</v>
      </c>
      <c r="F59" s="34">
        <v>2.0469999999999997</v>
      </c>
      <c r="G59" s="36">
        <v>11.82</v>
      </c>
      <c r="H59" s="88">
        <f t="shared" si="0"/>
        <v>24.195539999999998</v>
      </c>
      <c r="I59" s="41"/>
      <c r="J59" s="89">
        <f t="shared" si="3"/>
        <v>3.176034</v>
      </c>
      <c r="K59" s="89">
        <f t="shared" si="4"/>
        <v>6.5013415979999989</v>
      </c>
      <c r="L59" s="4"/>
    </row>
    <row r="60" spans="1:12" ht="60" x14ac:dyDescent="0.25">
      <c r="A60" s="3">
        <v>1.52999999999999</v>
      </c>
      <c r="B60" s="34" t="s">
        <v>443</v>
      </c>
      <c r="C60" s="3">
        <v>89168</v>
      </c>
      <c r="D60" s="34" t="s">
        <v>316</v>
      </c>
      <c r="E60" s="3" t="s">
        <v>1</v>
      </c>
      <c r="F60" s="34">
        <v>0.85</v>
      </c>
      <c r="G60" s="36">
        <v>77.959999999999994</v>
      </c>
      <c r="H60" s="88">
        <f t="shared" si="0"/>
        <v>66.265999999999991</v>
      </c>
      <c r="I60" s="41"/>
      <c r="J60" s="89">
        <f t="shared" si="3"/>
        <v>20.947851999999997</v>
      </c>
      <c r="K60" s="89">
        <f t="shared" si="4"/>
        <v>17.805674199999999</v>
      </c>
      <c r="L60" s="4"/>
    </row>
    <row r="61" spans="1:12" ht="60" x14ac:dyDescent="0.25">
      <c r="A61" s="3">
        <v>1.53999999999999</v>
      </c>
      <c r="B61" s="34" t="s">
        <v>443</v>
      </c>
      <c r="C61" s="3">
        <v>89171</v>
      </c>
      <c r="D61" s="34" t="s">
        <v>317</v>
      </c>
      <c r="E61" s="3" t="s">
        <v>1</v>
      </c>
      <c r="F61" s="34">
        <v>0.80600000000000005</v>
      </c>
      <c r="G61" s="36">
        <v>35.769999999999996</v>
      </c>
      <c r="H61" s="88">
        <f t="shared" si="0"/>
        <v>28.83062</v>
      </c>
      <c r="I61" s="41"/>
      <c r="J61" s="89">
        <f t="shared" si="3"/>
        <v>9.6113989999999987</v>
      </c>
      <c r="K61" s="89">
        <f t="shared" si="4"/>
        <v>7.7467875939999997</v>
      </c>
      <c r="L61" s="4"/>
    </row>
    <row r="62" spans="1:12" ht="45" x14ac:dyDescent="0.25">
      <c r="A62" s="3">
        <v>1.5499999999999901</v>
      </c>
      <c r="B62" s="34" t="s">
        <v>443</v>
      </c>
      <c r="C62" s="3">
        <v>89173</v>
      </c>
      <c r="D62" s="34" t="s">
        <v>318</v>
      </c>
      <c r="E62" s="3" t="s">
        <v>1</v>
      </c>
      <c r="F62" s="34">
        <v>1.95</v>
      </c>
      <c r="G62" s="36">
        <v>30.82</v>
      </c>
      <c r="H62" s="88">
        <f t="shared" si="0"/>
        <v>60.098999999999997</v>
      </c>
      <c r="I62" s="41"/>
      <c r="J62" s="89">
        <f t="shared" si="3"/>
        <v>8.2813339999999993</v>
      </c>
      <c r="K62" s="89">
        <f t="shared" si="4"/>
        <v>16.148601299999999</v>
      </c>
      <c r="L62" s="4"/>
    </row>
    <row r="63" spans="1:12" ht="30" x14ac:dyDescent="0.25">
      <c r="A63" s="3">
        <v>1.5599999999999901</v>
      </c>
      <c r="B63" s="34" t="s">
        <v>443</v>
      </c>
      <c r="C63" s="3">
        <v>89482</v>
      </c>
      <c r="D63" s="34" t="s">
        <v>319</v>
      </c>
      <c r="E63" s="3" t="s">
        <v>4</v>
      </c>
      <c r="F63" s="34">
        <v>0.38500000000000001</v>
      </c>
      <c r="G63" s="36">
        <v>26.38</v>
      </c>
      <c r="H63" s="88">
        <f t="shared" si="0"/>
        <v>10.1563</v>
      </c>
      <c r="I63" s="41"/>
      <c r="J63" s="89">
        <f t="shared" si="3"/>
        <v>7.0883059999999993</v>
      </c>
      <c r="K63" s="89">
        <f t="shared" si="4"/>
        <v>2.7289978100000001</v>
      </c>
      <c r="L63" s="4"/>
    </row>
    <row r="64" spans="1:12" ht="30" x14ac:dyDescent="0.25">
      <c r="A64" s="3">
        <v>1.5699999999999901</v>
      </c>
      <c r="B64" s="34" t="s">
        <v>443</v>
      </c>
      <c r="C64" s="3">
        <v>89711</v>
      </c>
      <c r="D64" s="34" t="s">
        <v>320</v>
      </c>
      <c r="E64" s="3" t="s">
        <v>2</v>
      </c>
      <c r="F64" s="34">
        <v>1.3880000000000001</v>
      </c>
      <c r="G64" s="36">
        <v>21.17</v>
      </c>
      <c r="H64" s="88">
        <f t="shared" si="0"/>
        <v>29.383960000000005</v>
      </c>
      <c r="I64" s="41"/>
      <c r="J64" s="89">
        <f t="shared" si="3"/>
        <v>5.6883790000000003</v>
      </c>
      <c r="K64" s="89">
        <f t="shared" si="4"/>
        <v>7.8954700520000012</v>
      </c>
      <c r="L64" s="4"/>
    </row>
    <row r="65" spans="1:12" ht="30" x14ac:dyDescent="0.25">
      <c r="A65" s="3">
        <v>1.5799999999999901</v>
      </c>
      <c r="B65" s="34" t="s">
        <v>443</v>
      </c>
      <c r="C65" s="3">
        <v>89712</v>
      </c>
      <c r="D65" s="34" t="s">
        <v>321</v>
      </c>
      <c r="E65" s="3" t="s">
        <v>2</v>
      </c>
      <c r="F65" s="34">
        <v>1.2529999999999999</v>
      </c>
      <c r="G65" s="36">
        <v>28.65</v>
      </c>
      <c r="H65" s="88">
        <f t="shared" si="0"/>
        <v>35.898449999999997</v>
      </c>
      <c r="I65" s="41"/>
      <c r="J65" s="89">
        <f t="shared" si="3"/>
        <v>7.6982549999999996</v>
      </c>
      <c r="K65" s="89">
        <f t="shared" si="4"/>
        <v>9.6459135149999984</v>
      </c>
      <c r="L65" s="4"/>
    </row>
    <row r="66" spans="1:12" ht="30" x14ac:dyDescent="0.25">
      <c r="A66" s="3">
        <v>1.5899999999999901</v>
      </c>
      <c r="B66" s="34" t="s">
        <v>443</v>
      </c>
      <c r="C66" s="3">
        <v>89714</v>
      </c>
      <c r="D66" s="34" t="s">
        <v>322</v>
      </c>
      <c r="E66" s="3" t="s">
        <v>2</v>
      </c>
      <c r="F66" s="34">
        <v>1.472</v>
      </c>
      <c r="G66" s="36">
        <v>51.94</v>
      </c>
      <c r="H66" s="88">
        <f t="shared" si="0"/>
        <v>76.455680000000001</v>
      </c>
      <c r="I66" s="41"/>
      <c r="J66" s="89">
        <f t="shared" si="3"/>
        <v>13.956277999999999</v>
      </c>
      <c r="K66" s="89">
        <f t="shared" si="4"/>
        <v>20.543641216000001</v>
      </c>
      <c r="L66" s="4"/>
    </row>
    <row r="67" spans="1:12" ht="30" x14ac:dyDescent="0.25">
      <c r="A67" s="3">
        <v>1.5999999999999901</v>
      </c>
      <c r="B67" s="34" t="s">
        <v>443</v>
      </c>
      <c r="C67" s="3">
        <v>89724</v>
      </c>
      <c r="D67" s="34" t="s">
        <v>323</v>
      </c>
      <c r="E67" s="3" t="s">
        <v>4</v>
      </c>
      <c r="F67" s="34">
        <v>0.77100000000000002</v>
      </c>
      <c r="G67" s="36">
        <v>12.54</v>
      </c>
      <c r="H67" s="88">
        <f t="shared" si="0"/>
        <v>9.6683399999999988</v>
      </c>
      <c r="I67" s="41"/>
      <c r="J67" s="89">
        <f t="shared" si="3"/>
        <v>3.3694979999999997</v>
      </c>
      <c r="K67" s="89">
        <f t="shared" si="4"/>
        <v>2.5978829579999996</v>
      </c>
      <c r="L67" s="4"/>
    </row>
    <row r="68" spans="1:12" ht="30" x14ac:dyDescent="0.25">
      <c r="A68" s="3">
        <v>1.6099999999999901</v>
      </c>
      <c r="B68" s="34" t="s">
        <v>443</v>
      </c>
      <c r="C68" s="3">
        <v>89726</v>
      </c>
      <c r="D68" s="34" t="s">
        <v>324</v>
      </c>
      <c r="E68" s="3" t="s">
        <v>4</v>
      </c>
      <c r="F68" s="34">
        <v>0.57799999999999996</v>
      </c>
      <c r="G68" s="36">
        <v>10.86</v>
      </c>
      <c r="H68" s="88">
        <f t="shared" si="0"/>
        <v>6.2770799999999989</v>
      </c>
      <c r="I68" s="41"/>
      <c r="J68" s="89">
        <f t="shared" si="3"/>
        <v>2.9180819999999996</v>
      </c>
      <c r="K68" s="89">
        <f t="shared" si="4"/>
        <v>1.6866513959999996</v>
      </c>
      <c r="L68" s="4"/>
    </row>
    <row r="69" spans="1:12" ht="30" x14ac:dyDescent="0.25">
      <c r="A69" s="3">
        <v>1.6199999999999899</v>
      </c>
      <c r="B69" s="34" t="s">
        <v>443</v>
      </c>
      <c r="C69" s="3">
        <v>89731</v>
      </c>
      <c r="D69" s="34" t="s">
        <v>325</v>
      </c>
      <c r="E69" s="3" t="s">
        <v>4</v>
      </c>
      <c r="F69" s="34">
        <v>0.193</v>
      </c>
      <c r="G69" s="36">
        <v>13.4</v>
      </c>
      <c r="H69" s="88">
        <f t="shared" si="0"/>
        <v>2.5862000000000003</v>
      </c>
      <c r="I69" s="41"/>
      <c r="J69" s="89">
        <f t="shared" si="3"/>
        <v>3.6005799999999999</v>
      </c>
      <c r="K69" s="89">
        <f t="shared" si="4"/>
        <v>0.69491194000000001</v>
      </c>
      <c r="L69" s="4"/>
    </row>
    <row r="70" spans="1:12" ht="30" x14ac:dyDescent="0.25">
      <c r="A70" s="3">
        <v>1.6299999999999899</v>
      </c>
      <c r="B70" s="34" t="s">
        <v>443</v>
      </c>
      <c r="C70" s="3">
        <v>89748</v>
      </c>
      <c r="D70" s="34" t="s">
        <v>326</v>
      </c>
      <c r="E70" s="3" t="s">
        <v>4</v>
      </c>
      <c r="F70" s="34">
        <v>0.57799999999999996</v>
      </c>
      <c r="G70" s="36">
        <v>32.65</v>
      </c>
      <c r="H70" s="88">
        <f t="shared" si="0"/>
        <v>18.871699999999997</v>
      </c>
      <c r="I70" s="41"/>
      <c r="J70" s="89">
        <f t="shared" si="3"/>
        <v>8.7730549999999994</v>
      </c>
      <c r="K70" s="89">
        <f t="shared" si="4"/>
        <v>5.0708257899999989</v>
      </c>
      <c r="L70" s="4"/>
    </row>
    <row r="71" spans="1:12" ht="30" x14ac:dyDescent="0.25">
      <c r="A71" s="3">
        <v>1.6399999999999899</v>
      </c>
      <c r="B71" s="34" t="s">
        <v>443</v>
      </c>
      <c r="C71" s="3">
        <v>89784</v>
      </c>
      <c r="D71" s="34" t="s">
        <v>327</v>
      </c>
      <c r="E71" s="3" t="s">
        <v>4</v>
      </c>
      <c r="F71" s="34">
        <v>0.57799999999999996</v>
      </c>
      <c r="G71" s="36">
        <v>19.740000000000002</v>
      </c>
      <c r="H71" s="88">
        <f t="shared" si="0"/>
        <v>11.40972</v>
      </c>
      <c r="I71" s="41"/>
      <c r="J71" s="89">
        <f t="shared" si="3"/>
        <v>5.304138</v>
      </c>
      <c r="K71" s="89">
        <f t="shared" si="4"/>
        <v>3.0657917640000001</v>
      </c>
      <c r="L71" s="4"/>
    </row>
    <row r="72" spans="1:12" ht="30" x14ac:dyDescent="0.25">
      <c r="A72" s="3">
        <v>1.6499999999999899</v>
      </c>
      <c r="B72" s="34" t="s">
        <v>443</v>
      </c>
      <c r="C72" s="3">
        <v>89796</v>
      </c>
      <c r="D72" s="34" t="s">
        <v>328</v>
      </c>
      <c r="E72" s="3" t="s">
        <v>4</v>
      </c>
      <c r="F72" s="34">
        <v>0.38500000000000001</v>
      </c>
      <c r="G72" s="36">
        <v>35.42</v>
      </c>
      <c r="H72" s="88">
        <f t="shared" si="0"/>
        <v>13.636700000000001</v>
      </c>
      <c r="I72" s="41"/>
      <c r="J72" s="89">
        <f t="shared" si="3"/>
        <v>9.517354000000001</v>
      </c>
      <c r="K72" s="89">
        <f t="shared" si="4"/>
        <v>3.6641812900000001</v>
      </c>
      <c r="L72" s="4"/>
    </row>
    <row r="73" spans="1:12" ht="45" x14ac:dyDescent="0.25">
      <c r="A73" s="3">
        <v>1.6599999999999899</v>
      </c>
      <c r="B73" s="34" t="s">
        <v>443</v>
      </c>
      <c r="C73" s="3">
        <v>89957</v>
      </c>
      <c r="D73" s="34" t="s">
        <v>329</v>
      </c>
      <c r="E73" s="3" t="s">
        <v>4</v>
      </c>
      <c r="F73" s="34">
        <v>0.96399999999999997</v>
      </c>
      <c r="G73" s="36">
        <v>127.65</v>
      </c>
      <c r="H73" s="88">
        <f t="shared" ref="H73:H92" si="5">F73*G73</f>
        <v>123.05460000000001</v>
      </c>
      <c r="I73" s="41"/>
      <c r="J73" s="89">
        <f t="shared" si="3"/>
        <v>34.299554999999998</v>
      </c>
      <c r="K73" s="89">
        <f t="shared" si="4"/>
        <v>33.064771020000002</v>
      </c>
      <c r="L73" s="4"/>
    </row>
    <row r="74" spans="1:12" ht="45" x14ac:dyDescent="0.25">
      <c r="A74" s="3">
        <v>1.6699999999999899</v>
      </c>
      <c r="B74" s="34" t="s">
        <v>443</v>
      </c>
      <c r="C74" s="3">
        <v>90443</v>
      </c>
      <c r="D74" s="34" t="s">
        <v>44</v>
      </c>
      <c r="E74" s="3" t="s">
        <v>2</v>
      </c>
      <c r="F74" s="34">
        <v>1.002</v>
      </c>
      <c r="G74" s="36">
        <v>16.79</v>
      </c>
      <c r="H74" s="88">
        <f t="shared" si="5"/>
        <v>16.82358</v>
      </c>
      <c r="I74" s="41"/>
      <c r="J74" s="89">
        <f t="shared" si="3"/>
        <v>4.5114729999999996</v>
      </c>
      <c r="K74" s="89">
        <f t="shared" si="4"/>
        <v>4.5204959459999996</v>
      </c>
      <c r="L74" s="4"/>
    </row>
    <row r="75" spans="1:12" ht="45" x14ac:dyDescent="0.25">
      <c r="A75" s="3">
        <v>1.6799999999999899</v>
      </c>
      <c r="B75" s="34" t="s">
        <v>443</v>
      </c>
      <c r="C75" s="3">
        <v>90466</v>
      </c>
      <c r="D75" s="34" t="s">
        <v>330</v>
      </c>
      <c r="E75" s="3" t="s">
        <v>2</v>
      </c>
      <c r="F75" s="34">
        <v>1.002</v>
      </c>
      <c r="G75" s="36">
        <v>16.41</v>
      </c>
      <c r="H75" s="88">
        <f t="shared" si="5"/>
        <v>16.442820000000001</v>
      </c>
      <c r="I75" s="41"/>
      <c r="J75" s="89">
        <f t="shared" si="3"/>
        <v>4.4093669999999996</v>
      </c>
      <c r="K75" s="89">
        <f t="shared" si="4"/>
        <v>4.4181857340000006</v>
      </c>
      <c r="L75" s="4"/>
    </row>
    <row r="76" spans="1:12" ht="60" x14ac:dyDescent="0.25">
      <c r="A76" s="3">
        <v>1.68999999999999</v>
      </c>
      <c r="B76" s="34" t="s">
        <v>443</v>
      </c>
      <c r="C76" s="3">
        <v>90820</v>
      </c>
      <c r="D76" s="34" t="s">
        <v>331</v>
      </c>
      <c r="E76" s="3" t="s">
        <v>4</v>
      </c>
      <c r="F76" s="34">
        <v>0.38500000000000001</v>
      </c>
      <c r="G76" s="36">
        <v>270.25</v>
      </c>
      <c r="H76" s="88">
        <f t="shared" si="5"/>
        <v>104.04625</v>
      </c>
      <c r="I76" s="41"/>
      <c r="J76" s="89">
        <f t="shared" si="3"/>
        <v>72.616174999999998</v>
      </c>
      <c r="K76" s="89">
        <f t="shared" si="4"/>
        <v>27.957227374999999</v>
      </c>
      <c r="L76" s="4"/>
    </row>
    <row r="77" spans="1:12" ht="60" x14ac:dyDescent="0.25">
      <c r="A77" s="3">
        <v>1.69999999999999</v>
      </c>
      <c r="B77" s="34" t="s">
        <v>443</v>
      </c>
      <c r="C77" s="3">
        <v>90822</v>
      </c>
      <c r="D77" s="34" t="s">
        <v>332</v>
      </c>
      <c r="E77" s="3" t="s">
        <v>4</v>
      </c>
      <c r="F77" s="34">
        <v>0.47799999999999998</v>
      </c>
      <c r="G77" s="36">
        <v>292.13</v>
      </c>
      <c r="H77" s="88">
        <f t="shared" si="5"/>
        <v>139.63813999999999</v>
      </c>
      <c r="I77" s="41"/>
      <c r="J77" s="89">
        <f t="shared" si="3"/>
        <v>78.495330999999993</v>
      </c>
      <c r="K77" s="89">
        <f t="shared" si="4"/>
        <v>37.520768218000001</v>
      </c>
      <c r="L77" s="4"/>
    </row>
    <row r="78" spans="1:12" ht="30" x14ac:dyDescent="0.25">
      <c r="A78" s="3">
        <v>1.70999999999999</v>
      </c>
      <c r="B78" s="34" t="s">
        <v>443</v>
      </c>
      <c r="C78" s="3">
        <v>91928</v>
      </c>
      <c r="D78" s="34" t="s">
        <v>333</v>
      </c>
      <c r="E78" s="3" t="s">
        <v>2</v>
      </c>
      <c r="F78" s="34">
        <v>20.234999999999999</v>
      </c>
      <c r="G78" s="36">
        <v>8.73</v>
      </c>
      <c r="H78" s="88">
        <f t="shared" si="5"/>
        <v>176.65155000000001</v>
      </c>
      <c r="I78" s="41"/>
      <c r="J78" s="89">
        <f t="shared" si="3"/>
        <v>2.3457509999999999</v>
      </c>
      <c r="K78" s="89">
        <f t="shared" si="4"/>
        <v>47.466271485</v>
      </c>
      <c r="L78" s="4"/>
    </row>
    <row r="79" spans="1:12" ht="30" x14ac:dyDescent="0.25">
      <c r="A79" s="3">
        <v>1.71999999999999</v>
      </c>
      <c r="B79" s="34" t="s">
        <v>443</v>
      </c>
      <c r="C79" s="3">
        <v>91945</v>
      </c>
      <c r="D79" s="34" t="s">
        <v>334</v>
      </c>
      <c r="E79" s="3" t="s">
        <v>4</v>
      </c>
      <c r="F79" s="34">
        <v>0.57799999999999996</v>
      </c>
      <c r="G79" s="36">
        <v>13.4</v>
      </c>
      <c r="H79" s="88">
        <f t="shared" si="5"/>
        <v>7.7451999999999996</v>
      </c>
      <c r="I79" s="41"/>
      <c r="J79" s="89">
        <f t="shared" si="3"/>
        <v>3.6005799999999999</v>
      </c>
      <c r="K79" s="89">
        <f t="shared" si="4"/>
        <v>2.0811352400000001</v>
      </c>
      <c r="L79" s="4"/>
    </row>
    <row r="80" spans="1:12" ht="30" x14ac:dyDescent="0.25">
      <c r="A80" s="3">
        <v>1.72999999999999</v>
      </c>
      <c r="B80" s="34" t="s">
        <v>443</v>
      </c>
      <c r="C80" s="3">
        <v>92008</v>
      </c>
      <c r="D80" s="34" t="s">
        <v>335</v>
      </c>
      <c r="E80" s="3" t="s">
        <v>4</v>
      </c>
      <c r="F80" s="34">
        <v>1.31</v>
      </c>
      <c r="G80" s="36">
        <v>45.42</v>
      </c>
      <c r="H80" s="88">
        <f t="shared" si="5"/>
        <v>59.500200000000007</v>
      </c>
      <c r="I80" s="41"/>
      <c r="J80" s="89">
        <f t="shared" si="3"/>
        <v>12.204354</v>
      </c>
      <c r="K80" s="89">
        <f t="shared" si="4"/>
        <v>15.987703740000001</v>
      </c>
      <c r="L80" s="4"/>
    </row>
    <row r="81" spans="1:12" ht="30" x14ac:dyDescent="0.25">
      <c r="A81" s="3">
        <v>1.73999999999999</v>
      </c>
      <c r="B81" s="34" t="s">
        <v>443</v>
      </c>
      <c r="C81" s="3">
        <v>92023</v>
      </c>
      <c r="D81" s="34" t="s">
        <v>336</v>
      </c>
      <c r="E81" s="3" t="s">
        <v>4</v>
      </c>
      <c r="F81" s="34">
        <v>1.25</v>
      </c>
      <c r="G81" s="36">
        <v>47.29</v>
      </c>
      <c r="H81" s="88">
        <f t="shared" si="5"/>
        <v>59.112499999999997</v>
      </c>
      <c r="I81" s="41"/>
      <c r="J81" s="89">
        <f t="shared" si="3"/>
        <v>12.706823</v>
      </c>
      <c r="K81" s="89">
        <f t="shared" si="4"/>
        <v>15.883528749999998</v>
      </c>
      <c r="L81" s="4"/>
    </row>
    <row r="82" spans="1:12" ht="30" x14ac:dyDescent="0.25">
      <c r="A82" s="3">
        <v>1.74999999999999</v>
      </c>
      <c r="B82" s="34" t="s">
        <v>443</v>
      </c>
      <c r="C82" s="3">
        <v>92981</v>
      </c>
      <c r="D82" s="34" t="s">
        <v>337</v>
      </c>
      <c r="E82" s="3" t="s">
        <v>2</v>
      </c>
      <c r="F82" s="34">
        <v>1.927</v>
      </c>
      <c r="G82" s="36">
        <v>12.88</v>
      </c>
      <c r="H82" s="88">
        <f t="shared" si="5"/>
        <v>24.819760000000002</v>
      </c>
      <c r="I82" s="41"/>
      <c r="J82" s="89">
        <f t="shared" si="3"/>
        <v>3.4608560000000002</v>
      </c>
      <c r="K82" s="89">
        <f t="shared" si="4"/>
        <v>6.6690695120000001</v>
      </c>
      <c r="L82" s="4"/>
    </row>
    <row r="83" spans="1:12" x14ac:dyDescent="0.25">
      <c r="A83" s="3">
        <v>1.75999999999999</v>
      </c>
      <c r="B83" s="34" t="s">
        <v>443</v>
      </c>
      <c r="C83" s="3">
        <v>96985</v>
      </c>
      <c r="D83" s="34" t="s">
        <v>338</v>
      </c>
      <c r="E83" s="3" t="s">
        <v>4</v>
      </c>
      <c r="F83" s="34">
        <v>0.38500000000000001</v>
      </c>
      <c r="G83" s="36">
        <v>47.6</v>
      </c>
      <c r="H83" s="88">
        <f t="shared" si="5"/>
        <v>18.326000000000001</v>
      </c>
      <c r="I83" s="41"/>
      <c r="J83" s="89">
        <f t="shared" si="3"/>
        <v>12.79012</v>
      </c>
      <c r="K83" s="89">
        <f t="shared" si="4"/>
        <v>4.9241961999999999</v>
      </c>
      <c r="L83" s="4"/>
    </row>
    <row r="84" spans="1:12" ht="30" x14ac:dyDescent="0.25">
      <c r="A84" s="3">
        <v>1.76999999999999</v>
      </c>
      <c r="B84" s="34" t="s">
        <v>443</v>
      </c>
      <c r="C84" s="3">
        <v>97612</v>
      </c>
      <c r="D84" s="34" t="s">
        <v>339</v>
      </c>
      <c r="E84" s="3" t="s">
        <v>4</v>
      </c>
      <c r="F84" s="34">
        <v>0.38500000000000001</v>
      </c>
      <c r="G84" s="36">
        <v>26.96</v>
      </c>
      <c r="H84" s="88">
        <f t="shared" si="5"/>
        <v>10.3796</v>
      </c>
      <c r="I84" s="41"/>
      <c r="J84" s="89">
        <f t="shared" si="3"/>
        <v>7.2441519999999997</v>
      </c>
      <c r="K84" s="89">
        <f t="shared" si="4"/>
        <v>2.7889985199999998</v>
      </c>
      <c r="L84" s="4"/>
    </row>
    <row r="85" spans="1:12" ht="60" x14ac:dyDescent="0.25">
      <c r="A85" s="3">
        <v>1.77999999999999</v>
      </c>
      <c r="B85" s="34" t="s">
        <v>443</v>
      </c>
      <c r="C85" s="3">
        <v>97886</v>
      </c>
      <c r="D85" s="34" t="s">
        <v>33</v>
      </c>
      <c r="E85" s="3" t="s">
        <v>4</v>
      </c>
      <c r="F85" s="34">
        <v>0.38500000000000001</v>
      </c>
      <c r="G85" s="36">
        <v>144.16</v>
      </c>
      <c r="H85" s="88">
        <f t="shared" si="5"/>
        <v>55.501600000000003</v>
      </c>
      <c r="I85" s="41"/>
      <c r="J85" s="89">
        <f t="shared" si="3"/>
        <v>38.735791999999996</v>
      </c>
      <c r="K85" s="89">
        <f t="shared" si="4"/>
        <v>14.913279920000001</v>
      </c>
      <c r="L85" s="4"/>
    </row>
    <row r="86" spans="1:12" ht="30" x14ac:dyDescent="0.25">
      <c r="A86" s="3">
        <v>1.78999999999999</v>
      </c>
      <c r="B86" s="34" t="s">
        <v>443</v>
      </c>
      <c r="C86" s="3">
        <v>98283</v>
      </c>
      <c r="D86" s="34" t="s">
        <v>340</v>
      </c>
      <c r="E86" s="3" t="s">
        <v>2</v>
      </c>
      <c r="F86" s="34">
        <v>5.1539999999999999</v>
      </c>
      <c r="G86" s="36">
        <v>12.59</v>
      </c>
      <c r="H86" s="88">
        <f t="shared" si="5"/>
        <v>64.888859999999994</v>
      </c>
      <c r="I86" s="41"/>
      <c r="J86" s="89">
        <f t="shared" ref="J86:J92" si="6">$K$5*G86</f>
        <v>3.382933</v>
      </c>
      <c r="K86" s="89">
        <f t="shared" ref="K86:K92" si="7">$K$5*H86</f>
        <v>17.435636681999998</v>
      </c>
      <c r="L86" s="4"/>
    </row>
    <row r="87" spans="1:12" ht="30" x14ac:dyDescent="0.25">
      <c r="A87" s="3">
        <v>1.7999999999999901</v>
      </c>
      <c r="B87" s="34" t="s">
        <v>443</v>
      </c>
      <c r="C87" s="3">
        <v>100556</v>
      </c>
      <c r="D87" s="34" t="s">
        <v>341</v>
      </c>
      <c r="E87" s="3" t="s">
        <v>4</v>
      </c>
      <c r="F87" s="34">
        <v>0.193</v>
      </c>
      <c r="G87" s="36">
        <v>33.85</v>
      </c>
      <c r="H87" s="88">
        <f t="shared" si="5"/>
        <v>6.5330500000000002</v>
      </c>
      <c r="I87" s="41"/>
      <c r="J87" s="89">
        <f t="shared" si="6"/>
        <v>9.0954949999999997</v>
      </c>
      <c r="K87" s="89">
        <f t="shared" si="7"/>
        <v>1.7554305350000001</v>
      </c>
      <c r="L87" s="4"/>
    </row>
    <row r="88" spans="1:12" ht="60" x14ac:dyDescent="0.25">
      <c r="A88" s="3">
        <v>1.8099999999999801</v>
      </c>
      <c r="B88" s="34" t="s">
        <v>443</v>
      </c>
      <c r="C88" s="3">
        <v>100665</v>
      </c>
      <c r="D88" s="34" t="s">
        <v>342</v>
      </c>
      <c r="E88" s="3" t="s">
        <v>1</v>
      </c>
      <c r="F88" s="34">
        <v>0.76400000000000001</v>
      </c>
      <c r="G88" s="36">
        <v>458.48</v>
      </c>
      <c r="H88" s="88">
        <f t="shared" si="5"/>
        <v>350.27872000000002</v>
      </c>
      <c r="I88" s="41"/>
      <c r="J88" s="89">
        <f t="shared" si="6"/>
        <v>123.19357600000001</v>
      </c>
      <c r="K88" s="89">
        <f t="shared" si="7"/>
        <v>94.119892063999998</v>
      </c>
      <c r="L88" s="4"/>
    </row>
    <row r="89" spans="1:12" ht="30" x14ac:dyDescent="0.25">
      <c r="A89" s="3">
        <v>1.8199999999999901</v>
      </c>
      <c r="B89" s="34" t="s">
        <v>357</v>
      </c>
      <c r="C89" s="3" t="s">
        <v>372</v>
      </c>
      <c r="D89" s="34" t="s">
        <v>378</v>
      </c>
      <c r="E89" s="3" t="s">
        <v>377</v>
      </c>
      <c r="F89" s="34">
        <v>127</v>
      </c>
      <c r="G89" s="36">
        <v>33</v>
      </c>
      <c r="H89" s="88">
        <f t="shared" si="5"/>
        <v>4191</v>
      </c>
      <c r="I89" s="41"/>
      <c r="J89" s="89">
        <f t="shared" si="6"/>
        <v>8.8671000000000006</v>
      </c>
      <c r="K89" s="89">
        <f t="shared" si="7"/>
        <v>1126.1216999999999</v>
      </c>
    </row>
    <row r="90" spans="1:12" x14ac:dyDescent="0.25">
      <c r="A90" s="3">
        <v>1.8299999999999801</v>
      </c>
      <c r="B90" s="34" t="s">
        <v>357</v>
      </c>
      <c r="C90" s="3" t="s">
        <v>375</v>
      </c>
      <c r="D90" s="34" t="s">
        <v>13</v>
      </c>
      <c r="E90" s="3" t="s">
        <v>377</v>
      </c>
      <c r="F90" s="34">
        <v>127</v>
      </c>
      <c r="G90" s="36">
        <v>92.25</v>
      </c>
      <c r="H90" s="88">
        <f t="shared" si="5"/>
        <v>11715.75</v>
      </c>
      <c r="I90" s="41"/>
      <c r="J90" s="89">
        <f t="shared" si="6"/>
        <v>24.787575</v>
      </c>
      <c r="K90" s="89">
        <f t="shared" si="7"/>
        <v>3148.0220249999998</v>
      </c>
    </row>
    <row r="91" spans="1:12" ht="30" x14ac:dyDescent="0.25">
      <c r="A91" s="3">
        <v>1.8399999999999901</v>
      </c>
      <c r="B91" s="34" t="s">
        <v>357</v>
      </c>
      <c r="C91" s="3" t="s">
        <v>533</v>
      </c>
      <c r="D91" s="34" t="s">
        <v>64</v>
      </c>
      <c r="E91" s="3" t="s">
        <v>377</v>
      </c>
      <c r="F91" s="34">
        <v>18</v>
      </c>
      <c r="G91" s="36">
        <v>110.55</v>
      </c>
      <c r="H91" s="88">
        <f t="shared" si="5"/>
        <v>1989.8999999999999</v>
      </c>
      <c r="I91" s="41"/>
      <c r="J91" s="89">
        <f t="shared" si="6"/>
        <v>29.704784999999998</v>
      </c>
      <c r="K91" s="89">
        <f t="shared" si="7"/>
        <v>534.68612999999993</v>
      </c>
    </row>
    <row r="92" spans="1:12" ht="45.75" thickBot="1" x14ac:dyDescent="0.3">
      <c r="A92" s="91">
        <v>1.8499999999999801</v>
      </c>
      <c r="B92" s="35" t="s">
        <v>357</v>
      </c>
      <c r="C92" s="91" t="s">
        <v>373</v>
      </c>
      <c r="D92" s="35" t="s">
        <v>441</v>
      </c>
      <c r="E92" s="91" t="s">
        <v>422</v>
      </c>
      <c r="F92" s="35">
        <v>1</v>
      </c>
      <c r="G92" s="92">
        <v>1979.16</v>
      </c>
      <c r="H92" s="88">
        <f t="shared" si="5"/>
        <v>1979.16</v>
      </c>
      <c r="I92" s="41"/>
      <c r="J92" s="89">
        <f t="shared" si="6"/>
        <v>531.80029200000001</v>
      </c>
      <c r="K92" s="89">
        <f t="shared" si="7"/>
        <v>531.80029200000001</v>
      </c>
    </row>
    <row r="93" spans="1:12" ht="19.5" thickBot="1" x14ac:dyDescent="0.3">
      <c r="A93" s="135" t="s">
        <v>444</v>
      </c>
      <c r="B93" s="136"/>
      <c r="C93" s="136"/>
      <c r="D93" s="136"/>
      <c r="E93" s="136"/>
      <c r="F93" s="136"/>
      <c r="G93" s="93" t="s">
        <v>102</v>
      </c>
      <c r="H93" s="94">
        <f>SUM(H94,H114,H126)</f>
        <v>74342.149518700011</v>
      </c>
      <c r="I93" s="94"/>
      <c r="J93" s="94"/>
      <c r="K93" s="95"/>
    </row>
    <row r="94" spans="1:12" ht="16.5" thickBot="1" x14ac:dyDescent="0.3">
      <c r="A94" s="133" t="s">
        <v>445</v>
      </c>
      <c r="B94" s="134"/>
      <c r="C94" s="134"/>
      <c r="D94" s="134"/>
      <c r="E94" s="134"/>
      <c r="F94" s="134"/>
      <c r="G94" s="40" t="s">
        <v>102</v>
      </c>
      <c r="H94" s="18">
        <f>SUM(H95:H113)</f>
        <v>13902.682544000001</v>
      </c>
      <c r="I94" s="18"/>
      <c r="J94" s="18"/>
      <c r="K94" s="96"/>
    </row>
    <row r="95" spans="1:12" x14ac:dyDescent="0.25">
      <c r="A95" s="37" t="s">
        <v>106</v>
      </c>
      <c r="B95" s="38" t="s">
        <v>443</v>
      </c>
      <c r="C95" s="37">
        <v>88269</v>
      </c>
      <c r="D95" s="38" t="s">
        <v>12</v>
      </c>
      <c r="E95" s="37" t="s">
        <v>5</v>
      </c>
      <c r="F95" s="38">
        <v>2.8104</v>
      </c>
      <c r="G95" s="39">
        <v>31</v>
      </c>
      <c r="H95" s="88">
        <f t="shared" ref="H95:H113" si="8">F95*G95</f>
        <v>87.122399999999999</v>
      </c>
      <c r="I95" s="90"/>
      <c r="J95" s="89">
        <f t="shared" ref="J95" si="9">$K$5*G95</f>
        <v>8.329699999999999</v>
      </c>
      <c r="K95" s="89">
        <f t="shared" ref="K95" si="10">$K$5*H95</f>
        <v>23.409788880000001</v>
      </c>
      <c r="L95" s="4"/>
    </row>
    <row r="96" spans="1:12" x14ac:dyDescent="0.25">
      <c r="A96" s="3" t="s">
        <v>107</v>
      </c>
      <c r="B96" s="34" t="s">
        <v>443</v>
      </c>
      <c r="C96" s="3">
        <v>345</v>
      </c>
      <c r="D96" s="34" t="s">
        <v>201</v>
      </c>
      <c r="E96" s="3" t="s">
        <v>89</v>
      </c>
      <c r="F96" s="34">
        <v>0.1</v>
      </c>
      <c r="G96" s="36">
        <v>18.2</v>
      </c>
      <c r="H96" s="88">
        <f t="shared" si="8"/>
        <v>1.82</v>
      </c>
      <c r="I96" s="41"/>
      <c r="J96" s="89">
        <f t="shared" ref="J96:J113" si="11">$K$5*G96</f>
        <v>4.8903400000000001</v>
      </c>
      <c r="K96" s="89">
        <f t="shared" ref="K96:K113" si="12">$K$5*H96</f>
        <v>0.48903400000000002</v>
      </c>
      <c r="L96" s="4"/>
    </row>
    <row r="97" spans="1:12" x14ac:dyDescent="0.25">
      <c r="A97" s="3" t="s">
        <v>108</v>
      </c>
      <c r="B97" s="34" t="s">
        <v>443</v>
      </c>
      <c r="C97" s="3">
        <v>3315</v>
      </c>
      <c r="D97" s="34" t="s">
        <v>202</v>
      </c>
      <c r="E97" s="3" t="s">
        <v>89</v>
      </c>
      <c r="F97" s="34">
        <v>3.9855999999999998</v>
      </c>
      <c r="G97" s="36">
        <v>1.41</v>
      </c>
      <c r="H97" s="88">
        <f t="shared" si="8"/>
        <v>5.6196959999999994</v>
      </c>
      <c r="I97" s="41"/>
      <c r="J97" s="89">
        <f t="shared" si="11"/>
        <v>0.37886699999999995</v>
      </c>
      <c r="K97" s="89">
        <f t="shared" si="12"/>
        <v>1.5100123151999998</v>
      </c>
      <c r="L97" s="4"/>
    </row>
    <row r="98" spans="1:12" x14ac:dyDescent="0.25">
      <c r="A98" s="3" t="s">
        <v>109</v>
      </c>
      <c r="B98" s="34" t="s">
        <v>443</v>
      </c>
      <c r="C98" s="3">
        <v>4812</v>
      </c>
      <c r="D98" s="34" t="s">
        <v>203</v>
      </c>
      <c r="E98" s="3" t="s">
        <v>87</v>
      </c>
      <c r="F98" s="34">
        <v>4.2960000000000003</v>
      </c>
      <c r="G98" s="36">
        <v>14.690000000000001</v>
      </c>
      <c r="H98" s="88">
        <f t="shared" si="8"/>
        <v>63.108240000000009</v>
      </c>
      <c r="I98" s="41"/>
      <c r="J98" s="89">
        <f t="shared" si="11"/>
        <v>3.9472030000000005</v>
      </c>
      <c r="K98" s="89">
        <f t="shared" si="12"/>
        <v>16.957184088000002</v>
      </c>
      <c r="L98" s="4"/>
    </row>
    <row r="99" spans="1:12" x14ac:dyDescent="0.25">
      <c r="A99" s="3" t="s">
        <v>110</v>
      </c>
      <c r="B99" s="34" t="s">
        <v>443</v>
      </c>
      <c r="C99" s="3">
        <v>20250</v>
      </c>
      <c r="D99" s="34" t="s">
        <v>18</v>
      </c>
      <c r="E99" s="3" t="s">
        <v>89</v>
      </c>
      <c r="F99" s="34">
        <v>3.1199999999999999E-2</v>
      </c>
      <c r="G99" s="36">
        <v>10.8</v>
      </c>
      <c r="H99" s="88">
        <f t="shared" si="8"/>
        <v>0.33695999999999998</v>
      </c>
      <c r="I99" s="41"/>
      <c r="J99" s="89">
        <f t="shared" si="11"/>
        <v>2.9019600000000003</v>
      </c>
      <c r="K99" s="89">
        <f t="shared" si="12"/>
        <v>9.0541152E-2</v>
      </c>
      <c r="L99" s="4"/>
    </row>
    <row r="100" spans="1:12" x14ac:dyDescent="0.25">
      <c r="A100" s="3" t="s">
        <v>111</v>
      </c>
      <c r="B100" s="34" t="s">
        <v>443</v>
      </c>
      <c r="C100" s="3">
        <v>4051</v>
      </c>
      <c r="D100" s="34" t="s">
        <v>248</v>
      </c>
      <c r="E100" s="3" t="s">
        <v>67</v>
      </c>
      <c r="F100" s="34">
        <v>5</v>
      </c>
      <c r="G100" s="36">
        <v>89.3</v>
      </c>
      <c r="H100" s="88">
        <f t="shared" si="8"/>
        <v>446.5</v>
      </c>
      <c r="I100" s="41"/>
      <c r="J100" s="89">
        <f t="shared" si="11"/>
        <v>23.994909999999997</v>
      </c>
      <c r="K100" s="89">
        <f t="shared" si="12"/>
        <v>119.97454999999999</v>
      </c>
      <c r="L100" s="4"/>
    </row>
    <row r="101" spans="1:12" x14ac:dyDescent="0.25">
      <c r="A101" s="3" t="s">
        <v>112</v>
      </c>
      <c r="B101" s="34" t="s">
        <v>443</v>
      </c>
      <c r="C101" s="3">
        <v>40547</v>
      </c>
      <c r="D101" s="34" t="s">
        <v>204</v>
      </c>
      <c r="E101" s="3" t="s">
        <v>0</v>
      </c>
      <c r="F101" s="34">
        <v>0.1232</v>
      </c>
      <c r="G101" s="36">
        <v>17.34</v>
      </c>
      <c r="H101" s="88">
        <f t="shared" si="8"/>
        <v>2.136288</v>
      </c>
      <c r="I101" s="41"/>
      <c r="J101" s="89">
        <f t="shared" si="11"/>
        <v>4.6592579999999995</v>
      </c>
      <c r="K101" s="89">
        <f t="shared" si="12"/>
        <v>0.57402058560000002</v>
      </c>
      <c r="L101" s="4"/>
    </row>
    <row r="102" spans="1:12" x14ac:dyDescent="0.25">
      <c r="A102" s="3" t="s">
        <v>113</v>
      </c>
      <c r="B102" s="34" t="s">
        <v>443</v>
      </c>
      <c r="C102" s="3">
        <v>6090</v>
      </c>
      <c r="D102" s="34" t="s">
        <v>17</v>
      </c>
      <c r="E102" s="3" t="s">
        <v>58</v>
      </c>
      <c r="F102" s="34">
        <v>25.31</v>
      </c>
      <c r="G102" s="36">
        <v>14</v>
      </c>
      <c r="H102" s="88">
        <f t="shared" si="8"/>
        <v>354.34</v>
      </c>
      <c r="I102" s="41"/>
      <c r="J102" s="89">
        <f t="shared" si="11"/>
        <v>3.7618</v>
      </c>
      <c r="K102" s="89">
        <f t="shared" si="12"/>
        <v>95.211157999999998</v>
      </c>
      <c r="L102" s="4"/>
    </row>
    <row r="103" spans="1:12" x14ac:dyDescent="0.25">
      <c r="A103" s="3" t="s">
        <v>114</v>
      </c>
      <c r="B103" s="34" t="s">
        <v>443</v>
      </c>
      <c r="C103" s="3">
        <v>88310</v>
      </c>
      <c r="D103" s="34" t="s">
        <v>15</v>
      </c>
      <c r="E103" s="3" t="s">
        <v>5</v>
      </c>
      <c r="F103" s="34">
        <v>223.756</v>
      </c>
      <c r="G103" s="36">
        <v>27</v>
      </c>
      <c r="H103" s="88">
        <f t="shared" si="8"/>
        <v>6041.4120000000003</v>
      </c>
      <c r="I103" s="41"/>
      <c r="J103" s="89">
        <f t="shared" si="11"/>
        <v>7.2549000000000001</v>
      </c>
      <c r="K103" s="89">
        <f t="shared" si="12"/>
        <v>1623.3274044</v>
      </c>
      <c r="L103" s="4"/>
    </row>
    <row r="104" spans="1:12" x14ac:dyDescent="0.25">
      <c r="A104" s="3" t="s">
        <v>115</v>
      </c>
      <c r="B104" s="34" t="s">
        <v>443</v>
      </c>
      <c r="C104" s="3">
        <v>7356</v>
      </c>
      <c r="D104" s="34" t="s">
        <v>94</v>
      </c>
      <c r="E104" s="3" t="s">
        <v>58</v>
      </c>
      <c r="F104" s="34">
        <v>137.92000000000002</v>
      </c>
      <c r="G104" s="36">
        <v>18.990000000000002</v>
      </c>
      <c r="H104" s="88">
        <f t="shared" si="8"/>
        <v>2619.1008000000006</v>
      </c>
      <c r="I104" s="41"/>
      <c r="J104" s="89">
        <f t="shared" si="11"/>
        <v>5.1026130000000007</v>
      </c>
      <c r="K104" s="89">
        <f t="shared" si="12"/>
        <v>703.7523849600002</v>
      </c>
      <c r="L104" s="4"/>
    </row>
    <row r="105" spans="1:12" x14ac:dyDescent="0.25">
      <c r="A105" s="3" t="s">
        <v>116</v>
      </c>
      <c r="B105" s="34" t="s">
        <v>357</v>
      </c>
      <c r="C105" s="3" t="s">
        <v>354</v>
      </c>
      <c r="D105" s="34" t="s">
        <v>205</v>
      </c>
      <c r="E105" s="3" t="s">
        <v>4</v>
      </c>
      <c r="F105" s="34">
        <v>1</v>
      </c>
      <c r="G105" s="36">
        <v>39.394999999999996</v>
      </c>
      <c r="H105" s="88">
        <f t="shared" si="8"/>
        <v>39.394999999999996</v>
      </c>
      <c r="I105" s="41"/>
      <c r="J105" s="89">
        <f t="shared" si="11"/>
        <v>10.585436499999998</v>
      </c>
      <c r="K105" s="89">
        <f t="shared" si="12"/>
        <v>10.585436499999998</v>
      </c>
      <c r="L105" s="4"/>
    </row>
    <row r="106" spans="1:12" x14ac:dyDescent="0.25">
      <c r="A106" s="3" t="s">
        <v>117</v>
      </c>
      <c r="B106" s="34" t="s">
        <v>443</v>
      </c>
      <c r="C106" s="3">
        <v>3767</v>
      </c>
      <c r="D106" s="34" t="s">
        <v>246</v>
      </c>
      <c r="E106" s="3" t="s">
        <v>4</v>
      </c>
      <c r="F106" s="34">
        <v>50.93</v>
      </c>
      <c r="G106" s="36">
        <v>1.57</v>
      </c>
      <c r="H106" s="88">
        <f t="shared" si="8"/>
        <v>79.960099999999997</v>
      </c>
      <c r="I106" s="41"/>
      <c r="J106" s="89">
        <f t="shared" si="11"/>
        <v>0.42185899999999998</v>
      </c>
      <c r="K106" s="89">
        <f t="shared" si="12"/>
        <v>21.485278869999998</v>
      </c>
      <c r="L106" s="4"/>
    </row>
    <row r="107" spans="1:12" x14ac:dyDescent="0.25">
      <c r="A107" s="3" t="s">
        <v>118</v>
      </c>
      <c r="B107" s="34" t="s">
        <v>443</v>
      </c>
      <c r="C107" s="3">
        <v>88316</v>
      </c>
      <c r="D107" s="34" t="s">
        <v>250</v>
      </c>
      <c r="E107" s="3" t="s">
        <v>5</v>
      </c>
      <c r="F107" s="34">
        <v>160.52780000000001</v>
      </c>
      <c r="G107" s="36">
        <v>21.2</v>
      </c>
      <c r="H107" s="88">
        <f t="shared" si="8"/>
        <v>3403.1893600000003</v>
      </c>
      <c r="I107" s="41"/>
      <c r="J107" s="89">
        <f t="shared" si="11"/>
        <v>5.6964399999999999</v>
      </c>
      <c r="K107" s="89">
        <f t="shared" si="12"/>
        <v>914.43698103200006</v>
      </c>
      <c r="L107" s="4"/>
    </row>
    <row r="108" spans="1:12" x14ac:dyDescent="0.25">
      <c r="A108" s="3" t="s">
        <v>119</v>
      </c>
      <c r="B108" s="34" t="s">
        <v>443</v>
      </c>
      <c r="C108" s="3">
        <v>99833</v>
      </c>
      <c r="D108" s="34" t="s">
        <v>206</v>
      </c>
      <c r="E108" s="3" t="s">
        <v>22</v>
      </c>
      <c r="F108" s="34">
        <v>0.15</v>
      </c>
      <c r="G108" s="36">
        <v>2.0499999999999998</v>
      </c>
      <c r="H108" s="88">
        <f t="shared" si="8"/>
        <v>0.30749999999999994</v>
      </c>
      <c r="I108" s="41"/>
      <c r="J108" s="89">
        <f t="shared" si="11"/>
        <v>0.55083499999999996</v>
      </c>
      <c r="K108" s="89">
        <f t="shared" si="12"/>
        <v>8.2625249999999983E-2</v>
      </c>
      <c r="L108" s="4"/>
    </row>
    <row r="109" spans="1:12" x14ac:dyDescent="0.25">
      <c r="A109" s="3" t="s">
        <v>120</v>
      </c>
      <c r="B109" s="34" t="s">
        <v>443</v>
      </c>
      <c r="C109" s="3">
        <v>151</v>
      </c>
      <c r="D109" s="34" t="s">
        <v>207</v>
      </c>
      <c r="E109" s="3" t="s">
        <v>58</v>
      </c>
      <c r="F109" s="34">
        <v>1.74</v>
      </c>
      <c r="G109" s="36">
        <v>17.64</v>
      </c>
      <c r="H109" s="88">
        <f t="shared" si="8"/>
        <v>30.6936</v>
      </c>
      <c r="I109" s="41"/>
      <c r="J109" s="89">
        <f t="shared" si="11"/>
        <v>4.7398680000000004</v>
      </c>
      <c r="K109" s="89">
        <f t="shared" si="12"/>
        <v>8.2473703199999999</v>
      </c>
      <c r="L109" s="4"/>
    </row>
    <row r="110" spans="1:12" x14ac:dyDescent="0.25">
      <c r="A110" s="3" t="s">
        <v>121</v>
      </c>
      <c r="B110" s="34" t="s">
        <v>443</v>
      </c>
      <c r="C110" s="3">
        <v>36881</v>
      </c>
      <c r="D110" s="34" t="s">
        <v>208</v>
      </c>
      <c r="E110" s="3" t="s">
        <v>87</v>
      </c>
      <c r="F110" s="34">
        <v>3.4799999999999995</v>
      </c>
      <c r="G110" s="36">
        <v>159.01000000000002</v>
      </c>
      <c r="H110" s="88">
        <f t="shared" si="8"/>
        <v>553.35479999999995</v>
      </c>
      <c r="I110" s="41"/>
      <c r="J110" s="89">
        <f t="shared" si="11"/>
        <v>42.725987000000003</v>
      </c>
      <c r="K110" s="89">
        <f t="shared" si="12"/>
        <v>148.68643476</v>
      </c>
      <c r="L110" s="4"/>
    </row>
    <row r="111" spans="1:12" x14ac:dyDescent="0.25">
      <c r="A111" s="3" t="s">
        <v>122</v>
      </c>
      <c r="B111" s="34" t="s">
        <v>443</v>
      </c>
      <c r="C111" s="3">
        <v>37596</v>
      </c>
      <c r="D111" s="34" t="s">
        <v>209</v>
      </c>
      <c r="E111" s="3" t="s">
        <v>89</v>
      </c>
      <c r="F111" s="34">
        <v>23.07</v>
      </c>
      <c r="G111" s="36">
        <v>2.9299999999999997</v>
      </c>
      <c r="H111" s="88">
        <f t="shared" si="8"/>
        <v>67.595099999999988</v>
      </c>
      <c r="I111" s="41"/>
      <c r="J111" s="89">
        <f t="shared" si="11"/>
        <v>0.78729099999999985</v>
      </c>
      <c r="K111" s="89">
        <f t="shared" si="12"/>
        <v>18.162803369999995</v>
      </c>
      <c r="L111" s="4"/>
    </row>
    <row r="112" spans="1:12" x14ac:dyDescent="0.25">
      <c r="A112" s="3" t="s">
        <v>123</v>
      </c>
      <c r="B112" s="34" t="s">
        <v>443</v>
      </c>
      <c r="C112" s="3">
        <v>88256</v>
      </c>
      <c r="D112" s="34" t="s">
        <v>210</v>
      </c>
      <c r="E112" s="3" t="s">
        <v>5</v>
      </c>
      <c r="F112" s="34">
        <v>3.87</v>
      </c>
      <c r="G112" s="36">
        <v>25.61</v>
      </c>
      <c r="H112" s="88">
        <f t="shared" si="8"/>
        <v>99.110699999999994</v>
      </c>
      <c r="I112" s="41"/>
      <c r="J112" s="89">
        <f t="shared" si="11"/>
        <v>6.8814069999999994</v>
      </c>
      <c r="K112" s="89">
        <f t="shared" si="12"/>
        <v>26.631045089999997</v>
      </c>
      <c r="L112" s="4"/>
    </row>
    <row r="113" spans="1:12" ht="15.75" thickBot="1" x14ac:dyDescent="0.3">
      <c r="A113" s="91" t="s">
        <v>446</v>
      </c>
      <c r="B113" s="35" t="s">
        <v>443</v>
      </c>
      <c r="C113" s="91">
        <v>34357</v>
      </c>
      <c r="D113" s="35" t="s">
        <v>242</v>
      </c>
      <c r="E113" s="91" t="s">
        <v>275</v>
      </c>
      <c r="F113" s="35">
        <v>2</v>
      </c>
      <c r="G113" s="92">
        <v>3.79</v>
      </c>
      <c r="H113" s="88">
        <f t="shared" si="8"/>
        <v>7.58</v>
      </c>
      <c r="I113" s="45"/>
      <c r="J113" s="89">
        <f t="shared" si="11"/>
        <v>1.018373</v>
      </c>
      <c r="K113" s="89">
        <f t="shared" si="12"/>
        <v>2.0367459999999999</v>
      </c>
      <c r="L113" s="4"/>
    </row>
    <row r="114" spans="1:12" ht="16.5" thickBot="1" x14ac:dyDescent="0.3">
      <c r="A114" s="133" t="s">
        <v>124</v>
      </c>
      <c r="B114" s="134"/>
      <c r="C114" s="134"/>
      <c r="D114" s="134"/>
      <c r="E114" s="134"/>
      <c r="F114" s="134"/>
      <c r="G114" s="40" t="s">
        <v>102</v>
      </c>
      <c r="H114" s="18">
        <f>SUM(H115:H125)</f>
        <v>1819.1419747</v>
      </c>
      <c r="I114" s="18"/>
      <c r="J114" s="18"/>
      <c r="K114" s="96"/>
      <c r="L114" s="4"/>
    </row>
    <row r="115" spans="1:12" ht="30" x14ac:dyDescent="0.25">
      <c r="A115" s="37" t="s">
        <v>125</v>
      </c>
      <c r="B115" s="38" t="s">
        <v>443</v>
      </c>
      <c r="C115" s="37">
        <v>91946</v>
      </c>
      <c r="D115" s="38" t="s">
        <v>95</v>
      </c>
      <c r="E115" s="37" t="s">
        <v>4</v>
      </c>
      <c r="F115" s="38">
        <v>6</v>
      </c>
      <c r="G115" s="39">
        <v>8.24</v>
      </c>
      <c r="H115" s="88">
        <f t="shared" ref="H115:H125" si="13">F115*G115</f>
        <v>49.44</v>
      </c>
      <c r="I115" s="90"/>
      <c r="J115" s="89">
        <f t="shared" ref="J115" si="14">$K$5*G115</f>
        <v>2.2140879999999998</v>
      </c>
      <c r="K115" s="89">
        <f t="shared" ref="K115" si="15">$K$5*H115</f>
        <v>13.284528</v>
      </c>
      <c r="L115" s="4"/>
    </row>
    <row r="116" spans="1:12" ht="30" x14ac:dyDescent="0.25">
      <c r="A116" s="3" t="s">
        <v>103</v>
      </c>
      <c r="B116" s="34" t="s">
        <v>443</v>
      </c>
      <c r="C116" s="3">
        <v>91998</v>
      </c>
      <c r="D116" s="34" t="s">
        <v>97</v>
      </c>
      <c r="E116" s="3" t="s">
        <v>4</v>
      </c>
      <c r="F116" s="34">
        <v>5</v>
      </c>
      <c r="G116" s="36">
        <v>18.89</v>
      </c>
      <c r="H116" s="88">
        <f t="shared" si="13"/>
        <v>94.45</v>
      </c>
      <c r="I116" s="41"/>
      <c r="J116" s="89">
        <f t="shared" ref="J116:J125" si="16">$K$5*G116</f>
        <v>5.0757430000000001</v>
      </c>
      <c r="K116" s="89">
        <f t="shared" ref="K116:K125" si="17">$K$5*H116</f>
        <v>25.378715</v>
      </c>
      <c r="L116" s="4"/>
    </row>
    <row r="117" spans="1:12" x14ac:dyDescent="0.25">
      <c r="A117" s="3" t="s">
        <v>126</v>
      </c>
      <c r="B117" s="34" t="s">
        <v>443</v>
      </c>
      <c r="C117" s="3">
        <v>88247</v>
      </c>
      <c r="D117" s="34" t="s">
        <v>98</v>
      </c>
      <c r="E117" s="3" t="s">
        <v>5</v>
      </c>
      <c r="F117" s="34">
        <v>4.6743899999999998</v>
      </c>
      <c r="G117" s="36">
        <v>20.100000000000001</v>
      </c>
      <c r="H117" s="88">
        <f t="shared" si="13"/>
        <v>93.955239000000006</v>
      </c>
      <c r="I117" s="41"/>
      <c r="J117" s="89">
        <f t="shared" si="16"/>
        <v>5.4008700000000003</v>
      </c>
      <c r="K117" s="89">
        <f t="shared" si="17"/>
        <v>25.2457727193</v>
      </c>
      <c r="L117" s="4"/>
    </row>
    <row r="118" spans="1:12" x14ac:dyDescent="0.25">
      <c r="A118" s="3" t="s">
        <v>127</v>
      </c>
      <c r="B118" s="34" t="s">
        <v>443</v>
      </c>
      <c r="C118" s="3">
        <v>88264</v>
      </c>
      <c r="D118" s="34" t="s">
        <v>11</v>
      </c>
      <c r="E118" s="3" t="s">
        <v>5</v>
      </c>
      <c r="F118" s="34">
        <v>4.6743899999999998</v>
      </c>
      <c r="G118" s="36">
        <v>25.93</v>
      </c>
      <c r="H118" s="88">
        <f t="shared" si="13"/>
        <v>121.2069327</v>
      </c>
      <c r="I118" s="41"/>
      <c r="J118" s="89">
        <f t="shared" si="16"/>
        <v>6.9673910000000001</v>
      </c>
      <c r="K118" s="89">
        <f t="shared" si="17"/>
        <v>32.568302816489997</v>
      </c>
      <c r="L118" s="4"/>
    </row>
    <row r="119" spans="1:12" x14ac:dyDescent="0.25">
      <c r="A119" s="3" t="s">
        <v>128</v>
      </c>
      <c r="B119" s="34" t="s">
        <v>443</v>
      </c>
      <c r="C119" s="3">
        <v>39243</v>
      </c>
      <c r="D119" s="34" t="s">
        <v>241</v>
      </c>
      <c r="E119" s="3" t="s">
        <v>88</v>
      </c>
      <c r="F119" s="34">
        <v>13.322699999999998</v>
      </c>
      <c r="G119" s="36">
        <v>2.57</v>
      </c>
      <c r="H119" s="88">
        <f t="shared" si="13"/>
        <v>34.239338999999994</v>
      </c>
      <c r="I119" s="41"/>
      <c r="J119" s="89">
        <f t="shared" si="16"/>
        <v>0.69055899999999992</v>
      </c>
      <c r="K119" s="89">
        <f t="shared" si="17"/>
        <v>9.2001103892999989</v>
      </c>
      <c r="L119" s="4"/>
    </row>
    <row r="120" spans="1:12" x14ac:dyDescent="0.25">
      <c r="A120" s="3" t="s">
        <v>129</v>
      </c>
      <c r="B120" s="34" t="s">
        <v>443</v>
      </c>
      <c r="C120" s="3">
        <v>38083</v>
      </c>
      <c r="D120" s="34" t="s">
        <v>99</v>
      </c>
      <c r="E120" s="3" t="s">
        <v>4</v>
      </c>
      <c r="F120" s="34">
        <v>8</v>
      </c>
      <c r="G120" s="36">
        <v>35.809999999999995</v>
      </c>
      <c r="H120" s="88">
        <f t="shared" si="13"/>
        <v>286.47999999999996</v>
      </c>
      <c r="I120" s="41"/>
      <c r="J120" s="89">
        <f t="shared" si="16"/>
        <v>9.6221469999999982</v>
      </c>
      <c r="K120" s="89">
        <f t="shared" si="17"/>
        <v>76.977175999999986</v>
      </c>
      <c r="L120" s="4"/>
    </row>
    <row r="121" spans="1:12" x14ac:dyDescent="0.25">
      <c r="A121" s="3" t="s">
        <v>130</v>
      </c>
      <c r="B121" s="34" t="s">
        <v>443</v>
      </c>
      <c r="C121" s="3">
        <v>39598</v>
      </c>
      <c r="D121" s="34" t="s">
        <v>100</v>
      </c>
      <c r="E121" s="3" t="s">
        <v>88</v>
      </c>
      <c r="F121" s="34">
        <v>335.6</v>
      </c>
      <c r="G121" s="36">
        <v>1.9000000000000001</v>
      </c>
      <c r="H121" s="88">
        <f t="shared" si="13"/>
        <v>637.6400000000001</v>
      </c>
      <c r="I121" s="41"/>
      <c r="J121" s="89">
        <f t="shared" si="16"/>
        <v>0.51053000000000004</v>
      </c>
      <c r="K121" s="89">
        <f t="shared" si="17"/>
        <v>171.33386800000002</v>
      </c>
      <c r="L121" s="4"/>
    </row>
    <row r="122" spans="1:12" x14ac:dyDescent="0.25">
      <c r="A122" s="3" t="s">
        <v>131</v>
      </c>
      <c r="B122" s="34" t="s">
        <v>357</v>
      </c>
      <c r="C122" s="3" t="s">
        <v>351</v>
      </c>
      <c r="D122" s="34" t="s">
        <v>257</v>
      </c>
      <c r="E122" s="3" t="s">
        <v>2</v>
      </c>
      <c r="F122" s="34">
        <v>3</v>
      </c>
      <c r="G122" s="36">
        <v>11.29</v>
      </c>
      <c r="H122" s="88">
        <f t="shared" si="13"/>
        <v>33.869999999999997</v>
      </c>
      <c r="I122" s="41"/>
      <c r="J122" s="89">
        <f t="shared" si="16"/>
        <v>3.0336229999999995</v>
      </c>
      <c r="K122" s="89">
        <f t="shared" si="17"/>
        <v>9.1008689999999994</v>
      </c>
      <c r="L122" s="4"/>
    </row>
    <row r="123" spans="1:12" x14ac:dyDescent="0.25">
      <c r="A123" s="3" t="s">
        <v>254</v>
      </c>
      <c r="B123" s="34" t="s">
        <v>443</v>
      </c>
      <c r="C123" s="3">
        <v>1014</v>
      </c>
      <c r="D123" s="34" t="s">
        <v>252</v>
      </c>
      <c r="E123" s="3" t="s">
        <v>2</v>
      </c>
      <c r="F123" s="34">
        <v>3</v>
      </c>
      <c r="G123" s="36">
        <v>4.3</v>
      </c>
      <c r="H123" s="88">
        <f t="shared" si="13"/>
        <v>12.899999999999999</v>
      </c>
      <c r="I123" s="41"/>
      <c r="J123" s="89">
        <f t="shared" si="16"/>
        <v>1.1554099999999998</v>
      </c>
      <c r="K123" s="89">
        <f t="shared" si="17"/>
        <v>3.4662299999999995</v>
      </c>
      <c r="L123" s="4"/>
    </row>
    <row r="124" spans="1:12" ht="30" x14ac:dyDescent="0.25">
      <c r="A124" s="3" t="s">
        <v>447</v>
      </c>
      <c r="B124" s="34" t="s">
        <v>443</v>
      </c>
      <c r="C124" s="3">
        <v>98301</v>
      </c>
      <c r="D124" s="34" t="s">
        <v>255</v>
      </c>
      <c r="E124" s="3" t="s">
        <v>4</v>
      </c>
      <c r="F124" s="34">
        <v>1</v>
      </c>
      <c r="G124" s="36">
        <v>454.47</v>
      </c>
      <c r="H124" s="88">
        <f t="shared" si="13"/>
        <v>454.47</v>
      </c>
      <c r="I124" s="41"/>
      <c r="J124" s="89">
        <f t="shared" si="16"/>
        <v>122.116089</v>
      </c>
      <c r="K124" s="89">
        <f t="shared" si="17"/>
        <v>122.116089</v>
      </c>
      <c r="L124" s="4"/>
    </row>
    <row r="125" spans="1:12" ht="15.75" thickBot="1" x14ac:dyDescent="0.3">
      <c r="A125" s="91" t="s">
        <v>448</v>
      </c>
      <c r="B125" s="35" t="s">
        <v>443</v>
      </c>
      <c r="C125" s="91">
        <v>21127</v>
      </c>
      <c r="D125" s="35" t="s">
        <v>101</v>
      </c>
      <c r="E125" s="91" t="s">
        <v>4</v>
      </c>
      <c r="F125" s="35">
        <v>0.11789999999999999</v>
      </c>
      <c r="G125" s="92">
        <v>4.16</v>
      </c>
      <c r="H125" s="88">
        <f t="shared" si="13"/>
        <v>0.49046399999999996</v>
      </c>
      <c r="I125" s="45"/>
      <c r="J125" s="89">
        <f t="shared" si="16"/>
        <v>1.1177920000000001</v>
      </c>
      <c r="K125" s="89">
        <f t="shared" si="17"/>
        <v>0.13178767679999998</v>
      </c>
      <c r="L125" s="4"/>
    </row>
    <row r="126" spans="1:12" ht="16.5" thickBot="1" x14ac:dyDescent="0.3">
      <c r="A126" s="133" t="s">
        <v>468</v>
      </c>
      <c r="B126" s="134"/>
      <c r="C126" s="134"/>
      <c r="D126" s="134"/>
      <c r="E126" s="134"/>
      <c r="F126" s="134"/>
      <c r="G126" s="40" t="s">
        <v>102</v>
      </c>
      <c r="H126" s="18">
        <f>SUM(H127:H150)</f>
        <v>58620.325000000004</v>
      </c>
      <c r="I126" s="18"/>
      <c r="J126" s="18"/>
      <c r="K126" s="96"/>
      <c r="L126" s="4"/>
    </row>
    <row r="127" spans="1:12" x14ac:dyDescent="0.25">
      <c r="A127" s="37" t="s">
        <v>449</v>
      </c>
      <c r="B127" s="38" t="s">
        <v>357</v>
      </c>
      <c r="C127" s="37" t="s">
        <v>502</v>
      </c>
      <c r="D127" s="38" t="s">
        <v>261</v>
      </c>
      <c r="E127" s="37" t="s">
        <v>4</v>
      </c>
      <c r="F127" s="38">
        <v>5</v>
      </c>
      <c r="G127" s="39">
        <v>19.305</v>
      </c>
      <c r="H127" s="88">
        <f t="shared" ref="H127:H150" si="18">F127*G127</f>
        <v>96.525000000000006</v>
      </c>
      <c r="I127" s="90"/>
      <c r="J127" s="89">
        <f t="shared" ref="J127" si="19">$K$5*G127</f>
        <v>5.1872534999999997</v>
      </c>
      <c r="K127" s="89">
        <f t="shared" ref="K127" si="20">$K$5*H127</f>
        <v>25.9362675</v>
      </c>
      <c r="L127" s="4"/>
    </row>
    <row r="128" spans="1:12" x14ac:dyDescent="0.25">
      <c r="A128" s="3" t="s">
        <v>450</v>
      </c>
      <c r="B128" s="34" t="s">
        <v>443</v>
      </c>
      <c r="C128" s="3">
        <v>39598</v>
      </c>
      <c r="D128" s="34" t="s">
        <v>100</v>
      </c>
      <c r="E128" s="3" t="s">
        <v>88</v>
      </c>
      <c r="F128" s="34">
        <v>15</v>
      </c>
      <c r="G128" s="36">
        <v>1.9000000000000001</v>
      </c>
      <c r="H128" s="88">
        <f t="shared" si="18"/>
        <v>28.500000000000004</v>
      </c>
      <c r="I128" s="41"/>
      <c r="J128" s="89">
        <f t="shared" ref="J128:J150" si="21">$K$5*G128</f>
        <v>0.51053000000000004</v>
      </c>
      <c r="K128" s="89">
        <f t="shared" ref="K128:K150" si="22">$K$5*H128</f>
        <v>7.6579500000000005</v>
      </c>
      <c r="L128" s="4"/>
    </row>
    <row r="129" spans="1:12" x14ac:dyDescent="0.25">
      <c r="A129" s="3" t="s">
        <v>451</v>
      </c>
      <c r="B129" s="34" t="s">
        <v>357</v>
      </c>
      <c r="C129" s="3" t="s">
        <v>362</v>
      </c>
      <c r="D129" s="34" t="s">
        <v>264</v>
      </c>
      <c r="E129" s="3" t="s">
        <v>4</v>
      </c>
      <c r="F129" s="34">
        <v>1</v>
      </c>
      <c r="G129" s="36">
        <v>703.30500000000006</v>
      </c>
      <c r="H129" s="88">
        <f t="shared" si="18"/>
        <v>703.30500000000006</v>
      </c>
      <c r="I129" s="41"/>
      <c r="J129" s="89">
        <f t="shared" si="21"/>
        <v>188.97805350000002</v>
      </c>
      <c r="K129" s="89">
        <f t="shared" si="22"/>
        <v>188.97805350000002</v>
      </c>
      <c r="L129" s="4"/>
    </row>
    <row r="130" spans="1:12" x14ac:dyDescent="0.25">
      <c r="A130" s="3" t="s">
        <v>452</v>
      </c>
      <c r="B130" s="34" t="s">
        <v>357</v>
      </c>
      <c r="C130" s="3" t="s">
        <v>503</v>
      </c>
      <c r="D130" s="34" t="s">
        <v>273</v>
      </c>
      <c r="E130" s="3" t="s">
        <v>4</v>
      </c>
      <c r="F130" s="34">
        <v>5</v>
      </c>
      <c r="G130" s="36">
        <v>37.269999999999996</v>
      </c>
      <c r="H130" s="88">
        <f t="shared" si="18"/>
        <v>186.34999999999997</v>
      </c>
      <c r="I130" s="41"/>
      <c r="J130" s="89">
        <f t="shared" si="21"/>
        <v>10.014448999999999</v>
      </c>
      <c r="K130" s="89">
        <f t="shared" si="22"/>
        <v>50.072244999999988</v>
      </c>
      <c r="L130" s="4"/>
    </row>
    <row r="131" spans="1:12" x14ac:dyDescent="0.25">
      <c r="A131" s="3" t="s">
        <v>453</v>
      </c>
      <c r="B131" s="34" t="s">
        <v>357</v>
      </c>
      <c r="C131" s="3" t="s">
        <v>355</v>
      </c>
      <c r="D131" s="34" t="s">
        <v>578</v>
      </c>
      <c r="E131" s="3" t="s">
        <v>4</v>
      </c>
      <c r="F131" s="34">
        <v>2</v>
      </c>
      <c r="G131" s="36">
        <v>14.274999999999999</v>
      </c>
      <c r="H131" s="88">
        <f t="shared" si="18"/>
        <v>28.549999999999997</v>
      </c>
      <c r="I131" s="41"/>
      <c r="J131" s="89">
        <f t="shared" si="21"/>
        <v>3.8356924999999995</v>
      </c>
      <c r="K131" s="89">
        <f t="shared" si="22"/>
        <v>7.671384999999999</v>
      </c>
      <c r="L131" s="4"/>
    </row>
    <row r="132" spans="1:12" x14ac:dyDescent="0.25">
      <c r="A132" s="3" t="s">
        <v>454</v>
      </c>
      <c r="B132" s="34" t="s">
        <v>357</v>
      </c>
      <c r="C132" s="3" t="s">
        <v>356</v>
      </c>
      <c r="D132" s="34" t="s">
        <v>579</v>
      </c>
      <c r="E132" s="3" t="s">
        <v>4</v>
      </c>
      <c r="F132" s="34">
        <v>1</v>
      </c>
      <c r="G132" s="36">
        <v>27.824999999999999</v>
      </c>
      <c r="H132" s="88">
        <f t="shared" si="18"/>
        <v>27.824999999999999</v>
      </c>
      <c r="I132" s="41"/>
      <c r="J132" s="89">
        <f t="shared" si="21"/>
        <v>7.4765774999999994</v>
      </c>
      <c r="K132" s="89">
        <f t="shared" si="22"/>
        <v>7.4765774999999994</v>
      </c>
      <c r="L132" s="4"/>
    </row>
    <row r="133" spans="1:12" x14ac:dyDescent="0.25">
      <c r="A133" s="3" t="s">
        <v>455</v>
      </c>
      <c r="B133" s="34" t="s">
        <v>357</v>
      </c>
      <c r="C133" s="3" t="s">
        <v>360</v>
      </c>
      <c r="D133" s="34" t="s">
        <v>274</v>
      </c>
      <c r="E133" s="3" t="s">
        <v>4</v>
      </c>
      <c r="F133" s="34">
        <v>1</v>
      </c>
      <c r="G133" s="36">
        <v>29.875</v>
      </c>
      <c r="H133" s="88">
        <f t="shared" si="18"/>
        <v>29.875</v>
      </c>
      <c r="I133" s="41"/>
      <c r="J133" s="89">
        <f t="shared" si="21"/>
        <v>8.0274125000000005</v>
      </c>
      <c r="K133" s="89">
        <f t="shared" si="22"/>
        <v>8.0274125000000005</v>
      </c>
      <c r="L133" s="4"/>
    </row>
    <row r="134" spans="1:12" x14ac:dyDescent="0.25">
      <c r="A134" s="3" t="s">
        <v>456</v>
      </c>
      <c r="B134" s="34" t="s">
        <v>357</v>
      </c>
      <c r="C134" s="3" t="s">
        <v>361</v>
      </c>
      <c r="D134" s="34" t="s">
        <v>582</v>
      </c>
      <c r="E134" s="3" t="s">
        <v>4</v>
      </c>
      <c r="F134" s="34">
        <v>1</v>
      </c>
      <c r="G134" s="36">
        <v>50.260000000000005</v>
      </c>
      <c r="H134" s="88">
        <f t="shared" si="18"/>
        <v>50.260000000000005</v>
      </c>
      <c r="I134" s="41"/>
      <c r="J134" s="89">
        <f t="shared" si="21"/>
        <v>13.504862000000001</v>
      </c>
      <c r="K134" s="89">
        <f t="shared" si="22"/>
        <v>13.504862000000001</v>
      </c>
      <c r="L134" s="4"/>
    </row>
    <row r="135" spans="1:12" x14ac:dyDescent="0.25">
      <c r="A135" s="3" t="s">
        <v>457</v>
      </c>
      <c r="B135" s="34" t="s">
        <v>357</v>
      </c>
      <c r="C135" s="3" t="s">
        <v>363</v>
      </c>
      <c r="D135" s="34" t="s">
        <v>265</v>
      </c>
      <c r="E135" s="3" t="s">
        <v>4</v>
      </c>
      <c r="F135" s="34">
        <v>1</v>
      </c>
      <c r="G135" s="36">
        <v>1786.2449999999999</v>
      </c>
      <c r="H135" s="88">
        <f t="shared" si="18"/>
        <v>1786.2449999999999</v>
      </c>
      <c r="I135" s="41"/>
      <c r="J135" s="89">
        <f t="shared" si="21"/>
        <v>479.96403149999998</v>
      </c>
      <c r="K135" s="89">
        <f t="shared" si="22"/>
        <v>479.96403149999998</v>
      </c>
      <c r="L135" s="4"/>
    </row>
    <row r="136" spans="1:12" ht="30" x14ac:dyDescent="0.25">
      <c r="A136" s="3" t="s">
        <v>458</v>
      </c>
      <c r="B136" s="34" t="s">
        <v>357</v>
      </c>
      <c r="C136" s="3" t="s">
        <v>364</v>
      </c>
      <c r="D136" s="34" t="s">
        <v>554</v>
      </c>
      <c r="E136" s="3" t="s">
        <v>4</v>
      </c>
      <c r="F136" s="34">
        <v>1</v>
      </c>
      <c r="G136" s="36">
        <v>9511.5</v>
      </c>
      <c r="H136" s="88">
        <f t="shared" si="18"/>
        <v>9511.5</v>
      </c>
      <c r="I136" s="41"/>
      <c r="J136" s="89">
        <f t="shared" si="21"/>
        <v>2555.7400499999999</v>
      </c>
      <c r="K136" s="89">
        <f t="shared" si="22"/>
        <v>2555.7400499999999</v>
      </c>
      <c r="L136" s="4"/>
    </row>
    <row r="137" spans="1:12" x14ac:dyDescent="0.25">
      <c r="A137" s="3" t="s">
        <v>459</v>
      </c>
      <c r="B137" s="34" t="s">
        <v>357</v>
      </c>
      <c r="C137" s="3" t="s">
        <v>365</v>
      </c>
      <c r="D137" s="34" t="s">
        <v>550</v>
      </c>
      <c r="E137" s="3" t="s">
        <v>4</v>
      </c>
      <c r="F137" s="34">
        <v>1</v>
      </c>
      <c r="G137" s="36">
        <v>791.47</v>
      </c>
      <c r="H137" s="88">
        <f t="shared" si="18"/>
        <v>791.47</v>
      </c>
      <c r="I137" s="41"/>
      <c r="J137" s="89">
        <f t="shared" si="21"/>
        <v>212.66798900000001</v>
      </c>
      <c r="K137" s="89">
        <f t="shared" si="22"/>
        <v>212.66798900000001</v>
      </c>
      <c r="L137" s="4"/>
    </row>
    <row r="138" spans="1:12" ht="30" x14ac:dyDescent="0.25">
      <c r="A138" s="3" t="s">
        <v>460</v>
      </c>
      <c r="B138" s="34" t="s">
        <v>357</v>
      </c>
      <c r="C138" s="3" t="s">
        <v>366</v>
      </c>
      <c r="D138" s="34" t="s">
        <v>266</v>
      </c>
      <c r="E138" s="3" t="s">
        <v>4</v>
      </c>
      <c r="F138" s="34">
        <v>1</v>
      </c>
      <c r="G138" s="36">
        <v>309.5</v>
      </c>
      <c r="H138" s="88">
        <f t="shared" si="18"/>
        <v>309.5</v>
      </c>
      <c r="I138" s="41"/>
      <c r="J138" s="89">
        <f t="shared" si="21"/>
        <v>83.162649999999999</v>
      </c>
      <c r="K138" s="89">
        <f t="shared" si="22"/>
        <v>83.162649999999999</v>
      </c>
      <c r="L138" s="4"/>
    </row>
    <row r="139" spans="1:12" x14ac:dyDescent="0.25">
      <c r="A139" s="3" t="s">
        <v>461</v>
      </c>
      <c r="B139" s="34" t="s">
        <v>357</v>
      </c>
      <c r="C139" s="3" t="s">
        <v>367</v>
      </c>
      <c r="D139" s="34" t="s">
        <v>267</v>
      </c>
      <c r="E139" s="3" t="s">
        <v>4</v>
      </c>
      <c r="F139" s="34">
        <v>1</v>
      </c>
      <c r="G139" s="36">
        <v>9270.26</v>
      </c>
      <c r="H139" s="88">
        <f t="shared" si="18"/>
        <v>9270.26</v>
      </c>
      <c r="I139" s="41"/>
      <c r="J139" s="89">
        <f t="shared" si="21"/>
        <v>2490.918862</v>
      </c>
      <c r="K139" s="89">
        <f t="shared" si="22"/>
        <v>2490.918862</v>
      </c>
      <c r="L139" s="4"/>
    </row>
    <row r="140" spans="1:12" x14ac:dyDescent="0.25">
      <c r="A140" s="3" t="s">
        <v>462</v>
      </c>
      <c r="B140" s="34" t="s">
        <v>357</v>
      </c>
      <c r="C140" s="3" t="s">
        <v>368</v>
      </c>
      <c r="D140" s="34" t="s">
        <v>268</v>
      </c>
      <c r="E140" s="3" t="s">
        <v>4</v>
      </c>
      <c r="F140" s="34">
        <v>1</v>
      </c>
      <c r="G140" s="36">
        <v>4457.6499999999996</v>
      </c>
      <c r="H140" s="88">
        <f t="shared" si="18"/>
        <v>4457.6499999999996</v>
      </c>
      <c r="I140" s="41"/>
      <c r="J140" s="89">
        <f t="shared" si="21"/>
        <v>1197.7705549999998</v>
      </c>
      <c r="K140" s="89">
        <f t="shared" si="22"/>
        <v>1197.7705549999998</v>
      </c>
      <c r="L140" s="4"/>
    </row>
    <row r="141" spans="1:12" ht="30" x14ac:dyDescent="0.25">
      <c r="A141" s="3" t="s">
        <v>463</v>
      </c>
      <c r="B141" s="34" t="s">
        <v>357</v>
      </c>
      <c r="C141" s="3" t="s">
        <v>369</v>
      </c>
      <c r="D141" s="34" t="s">
        <v>269</v>
      </c>
      <c r="E141" s="3" t="s">
        <v>4</v>
      </c>
      <c r="F141" s="34">
        <v>1</v>
      </c>
      <c r="G141" s="36">
        <v>807</v>
      </c>
      <c r="H141" s="88">
        <f t="shared" si="18"/>
        <v>807</v>
      </c>
      <c r="I141" s="41"/>
      <c r="J141" s="89">
        <f t="shared" si="21"/>
        <v>216.8409</v>
      </c>
      <c r="K141" s="89">
        <f t="shared" si="22"/>
        <v>216.8409</v>
      </c>
      <c r="L141" s="4"/>
    </row>
    <row r="142" spans="1:12" x14ac:dyDescent="0.25">
      <c r="A142" s="3" t="s">
        <v>464</v>
      </c>
      <c r="B142" s="34" t="s">
        <v>357</v>
      </c>
      <c r="C142" s="3" t="s">
        <v>544</v>
      </c>
      <c r="D142" s="34" t="s">
        <v>555</v>
      </c>
      <c r="E142" s="3" t="s">
        <v>4</v>
      </c>
      <c r="F142" s="34">
        <v>1</v>
      </c>
      <c r="G142" s="36">
        <v>440.5</v>
      </c>
      <c r="H142" s="88">
        <f t="shared" si="18"/>
        <v>440.5</v>
      </c>
      <c r="I142" s="41"/>
      <c r="J142" s="89">
        <f t="shared" si="21"/>
        <v>118.36234999999999</v>
      </c>
      <c r="K142" s="89">
        <f t="shared" si="22"/>
        <v>118.36234999999999</v>
      </c>
      <c r="L142" s="4"/>
    </row>
    <row r="143" spans="1:12" x14ac:dyDescent="0.25">
      <c r="A143" s="3" t="s">
        <v>465</v>
      </c>
      <c r="B143" s="34" t="s">
        <v>357</v>
      </c>
      <c r="C143" s="3" t="s">
        <v>540</v>
      </c>
      <c r="D143" s="34" t="s">
        <v>541</v>
      </c>
      <c r="E143" s="3" t="s">
        <v>4</v>
      </c>
      <c r="F143" s="34">
        <v>1</v>
      </c>
      <c r="G143" s="36">
        <v>198.09</v>
      </c>
      <c r="H143" s="88">
        <f t="shared" si="18"/>
        <v>198.09</v>
      </c>
      <c r="I143" s="41"/>
      <c r="J143" s="89">
        <f t="shared" si="21"/>
        <v>53.226782999999998</v>
      </c>
      <c r="K143" s="89">
        <f t="shared" si="22"/>
        <v>53.226782999999998</v>
      </c>
      <c r="L143" s="4"/>
    </row>
    <row r="144" spans="1:12" ht="30" x14ac:dyDescent="0.25">
      <c r="A144" s="91" t="s">
        <v>545</v>
      </c>
      <c r="B144" s="35" t="s">
        <v>357</v>
      </c>
      <c r="C144" s="91" t="s">
        <v>370</v>
      </c>
      <c r="D144" s="35" t="s">
        <v>270</v>
      </c>
      <c r="E144" s="91" t="s">
        <v>4</v>
      </c>
      <c r="F144" s="35">
        <v>1</v>
      </c>
      <c r="G144" s="92">
        <v>1166.0549999999998</v>
      </c>
      <c r="H144" s="88">
        <f t="shared" si="18"/>
        <v>1166.0549999999998</v>
      </c>
      <c r="I144" s="41"/>
      <c r="J144" s="89">
        <f t="shared" si="21"/>
        <v>313.31897849999996</v>
      </c>
      <c r="K144" s="89">
        <f t="shared" si="22"/>
        <v>313.31897849999996</v>
      </c>
      <c r="L144" s="4"/>
    </row>
    <row r="145" spans="1:12" x14ac:dyDescent="0.25">
      <c r="A145" s="3" t="s">
        <v>546</v>
      </c>
      <c r="B145" s="34" t="s">
        <v>357</v>
      </c>
      <c r="C145" s="3" t="s">
        <v>371</v>
      </c>
      <c r="D145" s="34" t="s">
        <v>547</v>
      </c>
      <c r="E145" s="3" t="s">
        <v>4</v>
      </c>
      <c r="F145" s="34">
        <v>2</v>
      </c>
      <c r="G145" s="36">
        <v>9880</v>
      </c>
      <c r="H145" s="88">
        <f t="shared" si="18"/>
        <v>19760</v>
      </c>
      <c r="I145" s="107"/>
      <c r="J145" s="89">
        <f t="shared" si="21"/>
        <v>2654.7559999999999</v>
      </c>
      <c r="K145" s="89">
        <f t="shared" si="22"/>
        <v>5309.5119999999997</v>
      </c>
      <c r="L145" s="4"/>
    </row>
    <row r="146" spans="1:12" ht="30" x14ac:dyDescent="0.25">
      <c r="A146" s="3" t="s">
        <v>574</v>
      </c>
      <c r="B146" s="34" t="s">
        <v>357</v>
      </c>
      <c r="C146" s="3" t="s">
        <v>559</v>
      </c>
      <c r="D146" s="34" t="s">
        <v>558</v>
      </c>
      <c r="E146" s="3" t="s">
        <v>4</v>
      </c>
      <c r="F146" s="34">
        <v>1</v>
      </c>
      <c r="G146" s="36">
        <v>5017.5</v>
      </c>
      <c r="H146" s="88">
        <f t="shared" si="18"/>
        <v>5017.5</v>
      </c>
      <c r="I146" s="107"/>
      <c r="J146" s="89">
        <f t="shared" si="21"/>
        <v>1348.20225</v>
      </c>
      <c r="K146" s="89">
        <f t="shared" si="22"/>
        <v>1348.20225</v>
      </c>
      <c r="L146" s="4"/>
    </row>
    <row r="147" spans="1:12" x14ac:dyDescent="0.25">
      <c r="A147" s="3" t="s">
        <v>575</v>
      </c>
      <c r="B147" s="34" t="s">
        <v>357</v>
      </c>
      <c r="C147" s="3" t="s">
        <v>562</v>
      </c>
      <c r="D147" s="34" t="s">
        <v>563</v>
      </c>
      <c r="E147" s="3" t="s">
        <v>4</v>
      </c>
      <c r="F147" s="34">
        <v>1</v>
      </c>
      <c r="G147" s="36">
        <v>848.95</v>
      </c>
      <c r="H147" s="88">
        <f t="shared" si="18"/>
        <v>848.95</v>
      </c>
      <c r="I147" s="107"/>
      <c r="J147" s="89">
        <f t="shared" si="21"/>
        <v>228.112865</v>
      </c>
      <c r="K147" s="89">
        <f t="shared" si="22"/>
        <v>228.112865</v>
      </c>
      <c r="L147" s="4"/>
    </row>
    <row r="148" spans="1:12" x14ac:dyDescent="0.25">
      <c r="A148" s="3" t="s">
        <v>576</v>
      </c>
      <c r="B148" s="34" t="s">
        <v>357</v>
      </c>
      <c r="C148" s="3" t="s">
        <v>566</v>
      </c>
      <c r="D148" s="34" t="s">
        <v>567</v>
      </c>
      <c r="E148" s="3" t="s">
        <v>4</v>
      </c>
      <c r="F148" s="34">
        <v>1</v>
      </c>
      <c r="G148" s="36">
        <v>2644.9049999999997</v>
      </c>
      <c r="H148" s="88">
        <f t="shared" si="18"/>
        <v>2644.9049999999997</v>
      </c>
      <c r="I148" s="107"/>
      <c r="J148" s="89">
        <f t="shared" si="21"/>
        <v>710.68597349999993</v>
      </c>
      <c r="K148" s="89">
        <f t="shared" si="22"/>
        <v>710.68597349999993</v>
      </c>
      <c r="L148" s="4"/>
    </row>
    <row r="149" spans="1:12" x14ac:dyDescent="0.25">
      <c r="A149" s="3" t="s">
        <v>577</v>
      </c>
      <c r="B149" s="34" t="s">
        <v>357</v>
      </c>
      <c r="C149" s="3" t="s">
        <v>562</v>
      </c>
      <c r="D149" s="34" t="s">
        <v>570</v>
      </c>
      <c r="E149" s="3" t="s">
        <v>4</v>
      </c>
      <c r="F149" s="34">
        <v>1</v>
      </c>
      <c r="G149" s="36">
        <v>352.75</v>
      </c>
      <c r="H149" s="88">
        <f t="shared" si="18"/>
        <v>352.75</v>
      </c>
      <c r="I149" s="107"/>
      <c r="J149" s="89">
        <f t="shared" si="21"/>
        <v>94.783924999999996</v>
      </c>
      <c r="K149" s="89">
        <f t="shared" si="22"/>
        <v>94.783924999999996</v>
      </c>
      <c r="L149" s="4"/>
    </row>
    <row r="150" spans="1:12" ht="15.75" thickBot="1" x14ac:dyDescent="0.3">
      <c r="A150" s="91" t="s">
        <v>590</v>
      </c>
      <c r="B150" s="35" t="s">
        <v>357</v>
      </c>
      <c r="C150" s="91" t="s">
        <v>589</v>
      </c>
      <c r="D150" s="35" t="s">
        <v>585</v>
      </c>
      <c r="E150" s="91" t="s">
        <v>4</v>
      </c>
      <c r="F150" s="35">
        <v>2</v>
      </c>
      <c r="G150" s="92">
        <v>53.38</v>
      </c>
      <c r="H150" s="88">
        <f t="shared" si="18"/>
        <v>106.76</v>
      </c>
      <c r="I150" s="108"/>
      <c r="J150" s="89">
        <f t="shared" si="21"/>
        <v>14.343206</v>
      </c>
      <c r="K150" s="89">
        <f t="shared" si="22"/>
        <v>28.686412000000001</v>
      </c>
      <c r="L150" s="4"/>
    </row>
    <row r="151" spans="1:12" ht="19.5" thickBot="1" x14ac:dyDescent="0.3">
      <c r="A151" s="137" t="s">
        <v>466</v>
      </c>
      <c r="B151" s="138"/>
      <c r="C151" s="138"/>
      <c r="D151" s="138"/>
      <c r="E151" s="138"/>
      <c r="F151" s="138"/>
      <c r="G151" s="83" t="s">
        <v>102</v>
      </c>
      <c r="H151" s="82">
        <f>SUM(H152,H162)</f>
        <v>9819.9071449599996</v>
      </c>
      <c r="I151" s="82"/>
      <c r="J151" s="82"/>
      <c r="K151" s="109"/>
    </row>
    <row r="152" spans="1:12" ht="16.5" thickBot="1" x14ac:dyDescent="0.3">
      <c r="A152" s="139" t="s">
        <v>467</v>
      </c>
      <c r="B152" s="140"/>
      <c r="C152" s="140"/>
      <c r="D152" s="140"/>
      <c r="E152" s="140"/>
      <c r="F152" s="140"/>
      <c r="G152" s="97" t="s">
        <v>102</v>
      </c>
      <c r="H152" s="17">
        <f>SUM(H153:H161)</f>
        <v>8865.1561649599989</v>
      </c>
      <c r="I152" s="17"/>
      <c r="J152" s="17"/>
      <c r="K152" s="98"/>
    </row>
    <row r="153" spans="1:12" ht="30" x14ac:dyDescent="0.25">
      <c r="A153" s="37" t="s">
        <v>134</v>
      </c>
      <c r="B153" s="38" t="s">
        <v>357</v>
      </c>
      <c r="C153" s="37" t="s">
        <v>534</v>
      </c>
      <c r="D153" s="38" t="s">
        <v>536</v>
      </c>
      <c r="E153" s="37" t="s">
        <v>87</v>
      </c>
      <c r="F153" s="38">
        <v>77.42</v>
      </c>
      <c r="G153" s="39">
        <v>78.88</v>
      </c>
      <c r="H153" s="88">
        <f t="shared" ref="H153:H161" si="23">F153*G153</f>
        <v>6106.8895999999995</v>
      </c>
      <c r="I153" s="90"/>
      <c r="J153" s="89">
        <f t="shared" ref="J153" si="24">$K$5*G153</f>
        <v>21.195055999999997</v>
      </c>
      <c r="K153" s="89">
        <f t="shared" ref="K153" si="25">$K$5*H153</f>
        <v>1640.9212355199998</v>
      </c>
    </row>
    <row r="154" spans="1:12" x14ac:dyDescent="0.25">
      <c r="A154" s="3" t="s">
        <v>138</v>
      </c>
      <c r="B154" s="34" t="s">
        <v>443</v>
      </c>
      <c r="C154" s="3">
        <v>4829</v>
      </c>
      <c r="D154" s="34" t="s">
        <v>238</v>
      </c>
      <c r="E154" s="3" t="s">
        <v>2</v>
      </c>
      <c r="F154" s="34">
        <v>31.824000000000002</v>
      </c>
      <c r="G154" s="36">
        <v>28.87</v>
      </c>
      <c r="H154" s="88">
        <f t="shared" si="23"/>
        <v>918.75888000000009</v>
      </c>
      <c r="I154" s="41"/>
      <c r="J154" s="89">
        <f t="shared" ref="J154:J161" si="26">$K$5*G154</f>
        <v>7.7573689999999997</v>
      </c>
      <c r="K154" s="89">
        <f t="shared" ref="K154:K161" si="27">$K$5*H154</f>
        <v>246.87051105600003</v>
      </c>
    </row>
    <row r="155" spans="1:12" x14ac:dyDescent="0.25">
      <c r="A155" s="3" t="s">
        <v>137</v>
      </c>
      <c r="B155" s="34" t="s">
        <v>443</v>
      </c>
      <c r="C155" s="3">
        <v>34356</v>
      </c>
      <c r="D155" s="34" t="s">
        <v>16</v>
      </c>
      <c r="E155" s="3" t="s">
        <v>3</v>
      </c>
      <c r="F155" s="34">
        <v>2.5704000000000002</v>
      </c>
      <c r="G155" s="36">
        <v>2.69</v>
      </c>
      <c r="H155" s="88">
        <f t="shared" si="23"/>
        <v>6.9143760000000007</v>
      </c>
      <c r="I155" s="41"/>
      <c r="J155" s="89">
        <f t="shared" si="26"/>
        <v>0.72280299999999997</v>
      </c>
      <c r="K155" s="89">
        <f t="shared" si="27"/>
        <v>1.8578928312000003</v>
      </c>
    </row>
    <row r="156" spans="1:12" x14ac:dyDescent="0.25">
      <c r="A156" s="3" t="s">
        <v>139</v>
      </c>
      <c r="B156" s="34" t="s">
        <v>443</v>
      </c>
      <c r="C156" s="3">
        <v>37595</v>
      </c>
      <c r="D156" s="34" t="s">
        <v>239</v>
      </c>
      <c r="E156" s="3" t="s">
        <v>3</v>
      </c>
      <c r="F156" s="34">
        <v>18.451799999999999</v>
      </c>
      <c r="G156" s="36">
        <v>1.43</v>
      </c>
      <c r="H156" s="88">
        <f t="shared" si="23"/>
        <v>26.386073999999997</v>
      </c>
      <c r="I156" s="41"/>
      <c r="J156" s="89">
        <f t="shared" si="26"/>
        <v>0.384241</v>
      </c>
      <c r="K156" s="89">
        <f t="shared" si="27"/>
        <v>7.089938083799999</v>
      </c>
    </row>
    <row r="157" spans="1:12" x14ac:dyDescent="0.25">
      <c r="A157" s="3" t="s">
        <v>136</v>
      </c>
      <c r="B157" s="34" t="s">
        <v>443</v>
      </c>
      <c r="C157" s="3">
        <v>88274</v>
      </c>
      <c r="D157" s="34" t="s">
        <v>240</v>
      </c>
      <c r="E157" s="3" t="s">
        <v>5</v>
      </c>
      <c r="F157" s="34">
        <v>9.1494</v>
      </c>
      <c r="G157" s="36">
        <v>28.88</v>
      </c>
      <c r="H157" s="88">
        <f t="shared" si="23"/>
        <v>264.23467199999999</v>
      </c>
      <c r="I157" s="41"/>
      <c r="J157" s="89">
        <f t="shared" si="26"/>
        <v>7.7600559999999996</v>
      </c>
      <c r="K157" s="89">
        <f t="shared" si="27"/>
        <v>70.999856366399996</v>
      </c>
    </row>
    <row r="158" spans="1:12" x14ac:dyDescent="0.25">
      <c r="A158" s="3" t="s">
        <v>141</v>
      </c>
      <c r="B158" s="34" t="s">
        <v>443</v>
      </c>
      <c r="C158" s="3">
        <v>88316</v>
      </c>
      <c r="D158" s="34" t="s">
        <v>250</v>
      </c>
      <c r="E158" s="3" t="s">
        <v>5</v>
      </c>
      <c r="F158" s="34">
        <v>25.250783999999999</v>
      </c>
      <c r="G158" s="36">
        <v>19.14</v>
      </c>
      <c r="H158" s="88">
        <f t="shared" si="23"/>
        <v>483.30000575999998</v>
      </c>
      <c r="I158" s="41"/>
      <c r="J158" s="89">
        <f t="shared" si="26"/>
        <v>5.1429179999999999</v>
      </c>
      <c r="K158" s="89">
        <f t="shared" si="27"/>
        <v>129.862711547712</v>
      </c>
    </row>
    <row r="159" spans="1:12" x14ac:dyDescent="0.25">
      <c r="A159" s="3" t="s">
        <v>135</v>
      </c>
      <c r="B159" s="34" t="s">
        <v>443</v>
      </c>
      <c r="C159" s="3">
        <v>6090</v>
      </c>
      <c r="D159" s="34" t="s">
        <v>17</v>
      </c>
      <c r="E159" s="3" t="s">
        <v>58</v>
      </c>
      <c r="F159" s="34">
        <v>12.3872</v>
      </c>
      <c r="G159" s="36">
        <v>13.2</v>
      </c>
      <c r="H159" s="88">
        <f t="shared" si="23"/>
        <v>163.51103999999998</v>
      </c>
      <c r="I159" s="41"/>
      <c r="J159" s="89">
        <f t="shared" si="26"/>
        <v>3.5468399999999995</v>
      </c>
      <c r="K159" s="89">
        <f t="shared" si="27"/>
        <v>43.935416447999991</v>
      </c>
    </row>
    <row r="160" spans="1:12" x14ac:dyDescent="0.25">
      <c r="A160" s="3" t="s">
        <v>140</v>
      </c>
      <c r="B160" s="34" t="s">
        <v>443</v>
      </c>
      <c r="C160" s="3">
        <v>88310</v>
      </c>
      <c r="D160" s="34" t="s">
        <v>15</v>
      </c>
      <c r="E160" s="3" t="s">
        <v>5</v>
      </c>
      <c r="F160" s="34">
        <v>16.56784</v>
      </c>
      <c r="G160" s="36">
        <v>25.98</v>
      </c>
      <c r="H160" s="88">
        <f t="shared" si="23"/>
        <v>430.43248320000004</v>
      </c>
      <c r="I160" s="41"/>
      <c r="J160" s="89">
        <f t="shared" si="26"/>
        <v>6.9808259999999995</v>
      </c>
      <c r="K160" s="89">
        <f t="shared" si="27"/>
        <v>115.65720823584</v>
      </c>
    </row>
    <row r="161" spans="1:11" ht="15.75" thickBot="1" x14ac:dyDescent="0.3">
      <c r="A161" s="91" t="s">
        <v>142</v>
      </c>
      <c r="B161" s="35" t="s">
        <v>443</v>
      </c>
      <c r="C161" s="91">
        <v>7356</v>
      </c>
      <c r="D161" s="35" t="s">
        <v>94</v>
      </c>
      <c r="E161" s="91" t="s">
        <v>58</v>
      </c>
      <c r="F161" s="35">
        <v>25.5486</v>
      </c>
      <c r="G161" s="92">
        <v>18.190000000000001</v>
      </c>
      <c r="H161" s="88">
        <f t="shared" si="23"/>
        <v>464.72903400000001</v>
      </c>
      <c r="I161" s="45"/>
      <c r="J161" s="89">
        <f t="shared" si="26"/>
        <v>4.8876530000000002</v>
      </c>
      <c r="K161" s="89">
        <f t="shared" si="27"/>
        <v>124.87269143580001</v>
      </c>
    </row>
    <row r="162" spans="1:11" ht="16.5" thickBot="1" x14ac:dyDescent="0.3">
      <c r="A162" s="139" t="s">
        <v>143</v>
      </c>
      <c r="B162" s="140"/>
      <c r="C162" s="140"/>
      <c r="D162" s="140"/>
      <c r="E162" s="140"/>
      <c r="F162" s="140"/>
      <c r="G162" s="97" t="s">
        <v>102</v>
      </c>
      <c r="H162" s="17">
        <f>SUM(H163:H171)</f>
        <v>954.75098000000014</v>
      </c>
      <c r="I162" s="17"/>
      <c r="J162" s="17"/>
      <c r="K162" s="98"/>
    </row>
    <row r="163" spans="1:11" ht="30" x14ac:dyDescent="0.25">
      <c r="A163" s="37" t="s">
        <v>144</v>
      </c>
      <c r="B163" s="38" t="s">
        <v>443</v>
      </c>
      <c r="C163" s="37">
        <v>91946</v>
      </c>
      <c r="D163" s="38" t="s">
        <v>95</v>
      </c>
      <c r="E163" s="37" t="s">
        <v>4</v>
      </c>
      <c r="F163" s="38">
        <v>4</v>
      </c>
      <c r="G163" s="39">
        <v>7.44</v>
      </c>
      <c r="H163" s="88">
        <f t="shared" ref="H163:H171" si="28">F163*G163</f>
        <v>29.76</v>
      </c>
      <c r="I163" s="90"/>
      <c r="J163" s="89">
        <f t="shared" ref="J163" si="29">$K$5*G163</f>
        <v>1.999128</v>
      </c>
      <c r="K163" s="89">
        <f t="shared" ref="K163" si="30">$K$5*H163</f>
        <v>7.9965120000000001</v>
      </c>
    </row>
    <row r="164" spans="1:11" ht="30" x14ac:dyDescent="0.25">
      <c r="A164" s="3" t="s">
        <v>145</v>
      </c>
      <c r="B164" s="34" t="s">
        <v>443</v>
      </c>
      <c r="C164" s="3">
        <v>91998</v>
      </c>
      <c r="D164" s="34" t="s">
        <v>97</v>
      </c>
      <c r="E164" s="3" t="s">
        <v>4</v>
      </c>
      <c r="F164" s="34">
        <v>4</v>
      </c>
      <c r="G164" s="36">
        <v>18.09</v>
      </c>
      <c r="H164" s="88">
        <f t="shared" si="28"/>
        <v>72.36</v>
      </c>
      <c r="I164" s="41"/>
      <c r="J164" s="89">
        <f t="shared" ref="J164:J171" si="31">$K$5*G164</f>
        <v>4.8607829999999996</v>
      </c>
      <c r="K164" s="89">
        <f t="shared" ref="K164:K171" si="32">$K$5*H164</f>
        <v>19.443131999999999</v>
      </c>
    </row>
    <row r="165" spans="1:11" x14ac:dyDescent="0.25">
      <c r="A165" s="3" t="s">
        <v>262</v>
      </c>
      <c r="B165" s="34" t="s">
        <v>443</v>
      </c>
      <c r="C165" s="3">
        <v>88247</v>
      </c>
      <c r="D165" s="34" t="s">
        <v>98</v>
      </c>
      <c r="E165" s="3" t="s">
        <v>5</v>
      </c>
      <c r="F165" s="34">
        <v>6.07</v>
      </c>
      <c r="G165" s="36">
        <v>19.3</v>
      </c>
      <c r="H165" s="88">
        <f t="shared" si="28"/>
        <v>117.15100000000001</v>
      </c>
      <c r="I165" s="41"/>
      <c r="J165" s="89">
        <f t="shared" si="31"/>
        <v>5.1859099999999998</v>
      </c>
      <c r="K165" s="89">
        <f t="shared" si="32"/>
        <v>31.478473700000002</v>
      </c>
    </row>
    <row r="166" spans="1:11" x14ac:dyDescent="0.25">
      <c r="A166" s="3" t="s">
        <v>146</v>
      </c>
      <c r="B166" s="34" t="s">
        <v>443</v>
      </c>
      <c r="C166" s="3">
        <v>88264</v>
      </c>
      <c r="D166" s="34" t="s">
        <v>11</v>
      </c>
      <c r="E166" s="3" t="s">
        <v>5</v>
      </c>
      <c r="F166" s="34">
        <v>6.07</v>
      </c>
      <c r="G166" s="36">
        <v>25.13</v>
      </c>
      <c r="H166" s="88">
        <f t="shared" si="28"/>
        <v>152.53909999999999</v>
      </c>
      <c r="I166" s="41"/>
      <c r="J166" s="89">
        <f t="shared" si="31"/>
        <v>6.7524309999999996</v>
      </c>
      <c r="K166" s="89">
        <f t="shared" si="32"/>
        <v>40.987256169999995</v>
      </c>
    </row>
    <row r="167" spans="1:11" x14ac:dyDescent="0.25">
      <c r="A167" s="3" t="s">
        <v>147</v>
      </c>
      <c r="B167" s="34" t="s">
        <v>443</v>
      </c>
      <c r="C167" s="3">
        <v>38083</v>
      </c>
      <c r="D167" s="34" t="s">
        <v>99</v>
      </c>
      <c r="E167" s="3" t="s">
        <v>4</v>
      </c>
      <c r="F167" s="34">
        <v>8</v>
      </c>
      <c r="G167" s="36">
        <v>35.01</v>
      </c>
      <c r="H167" s="88">
        <f t="shared" si="28"/>
        <v>280.08</v>
      </c>
      <c r="I167" s="41"/>
      <c r="J167" s="89">
        <f t="shared" si="31"/>
        <v>9.4071869999999986</v>
      </c>
      <c r="K167" s="89">
        <f t="shared" si="32"/>
        <v>75.257495999999989</v>
      </c>
    </row>
    <row r="168" spans="1:11" x14ac:dyDescent="0.25">
      <c r="A168" s="3" t="s">
        <v>148</v>
      </c>
      <c r="B168" s="34" t="s">
        <v>443</v>
      </c>
      <c r="C168" s="3">
        <v>39598</v>
      </c>
      <c r="D168" s="34" t="s">
        <v>100</v>
      </c>
      <c r="E168" s="3" t="s">
        <v>88</v>
      </c>
      <c r="F168" s="34">
        <v>235.18</v>
      </c>
      <c r="G168" s="36">
        <v>1.1000000000000001</v>
      </c>
      <c r="H168" s="88">
        <f t="shared" si="28"/>
        <v>258.69800000000004</v>
      </c>
      <c r="I168" s="41"/>
      <c r="J168" s="89">
        <f t="shared" si="31"/>
        <v>0.29557</v>
      </c>
      <c r="K168" s="89">
        <f t="shared" si="32"/>
        <v>69.512152600000007</v>
      </c>
    </row>
    <row r="169" spans="1:11" x14ac:dyDescent="0.25">
      <c r="A169" s="3" t="s">
        <v>149</v>
      </c>
      <c r="B169" s="34" t="s">
        <v>443</v>
      </c>
      <c r="C169" s="3">
        <v>21127</v>
      </c>
      <c r="D169" s="34" t="s">
        <v>101</v>
      </c>
      <c r="E169" s="3" t="s">
        <v>4</v>
      </c>
      <c r="F169" s="34">
        <v>0.10799999999999998</v>
      </c>
      <c r="G169" s="36">
        <v>3.36</v>
      </c>
      <c r="H169" s="88">
        <f t="shared" si="28"/>
        <v>0.36287999999999992</v>
      </c>
      <c r="I169" s="41"/>
      <c r="J169" s="89">
        <f t="shared" si="31"/>
        <v>0.90283199999999997</v>
      </c>
      <c r="K169" s="89">
        <f t="shared" si="32"/>
        <v>9.7505855999999974E-2</v>
      </c>
    </row>
    <row r="170" spans="1:11" x14ac:dyDescent="0.25">
      <c r="A170" s="3" t="s">
        <v>150</v>
      </c>
      <c r="B170" s="34" t="s">
        <v>443</v>
      </c>
      <c r="C170" s="3">
        <v>1014</v>
      </c>
      <c r="D170" s="34" t="s">
        <v>252</v>
      </c>
      <c r="E170" s="3" t="s">
        <v>2</v>
      </c>
      <c r="F170" s="34">
        <v>15</v>
      </c>
      <c r="G170" s="36">
        <v>1.1499999999999999</v>
      </c>
      <c r="H170" s="88">
        <f t="shared" si="28"/>
        <v>17.25</v>
      </c>
      <c r="I170" s="41"/>
      <c r="J170" s="89">
        <f t="shared" si="31"/>
        <v>0.30900499999999997</v>
      </c>
      <c r="K170" s="89">
        <f t="shared" si="32"/>
        <v>4.6350749999999996</v>
      </c>
    </row>
    <row r="171" spans="1:11" ht="15.75" thickBot="1" x14ac:dyDescent="0.3">
      <c r="A171" s="91" t="s">
        <v>263</v>
      </c>
      <c r="B171" s="35" t="s">
        <v>443</v>
      </c>
      <c r="C171" s="91">
        <v>39243</v>
      </c>
      <c r="D171" s="35" t="s">
        <v>241</v>
      </c>
      <c r="E171" s="91" t="s">
        <v>88</v>
      </c>
      <c r="F171" s="35">
        <v>15</v>
      </c>
      <c r="G171" s="92">
        <v>1.77</v>
      </c>
      <c r="H171" s="88">
        <f t="shared" si="28"/>
        <v>26.55</v>
      </c>
      <c r="I171" s="45"/>
      <c r="J171" s="89">
        <f t="shared" si="31"/>
        <v>0.47559899999999999</v>
      </c>
      <c r="K171" s="89">
        <f t="shared" si="32"/>
        <v>7.133985</v>
      </c>
    </row>
    <row r="172" spans="1:11" ht="19.5" thickBot="1" x14ac:dyDescent="0.3">
      <c r="A172" s="135" t="s">
        <v>469</v>
      </c>
      <c r="B172" s="136"/>
      <c r="C172" s="136"/>
      <c r="D172" s="136"/>
      <c r="E172" s="136"/>
      <c r="F172" s="136"/>
      <c r="G172" s="93" t="s">
        <v>102</v>
      </c>
      <c r="H172" s="94">
        <f>SUM(H173,H198)</f>
        <v>14443.276652349999</v>
      </c>
      <c r="I172" s="94"/>
      <c r="J172" s="94"/>
      <c r="K172" s="95"/>
    </row>
    <row r="173" spans="1:11" ht="16.5" thickBot="1" x14ac:dyDescent="0.3">
      <c r="A173" s="133" t="s">
        <v>470</v>
      </c>
      <c r="B173" s="134"/>
      <c r="C173" s="134"/>
      <c r="D173" s="134"/>
      <c r="E173" s="134"/>
      <c r="F173" s="134"/>
      <c r="G173" s="40" t="s">
        <v>102</v>
      </c>
      <c r="H173" s="18">
        <f>SUM(H174:H197)</f>
        <v>11010.470172079999</v>
      </c>
      <c r="I173" s="18"/>
      <c r="J173" s="18"/>
      <c r="K173" s="96"/>
    </row>
    <row r="174" spans="1:11" x14ac:dyDescent="0.25">
      <c r="A174" s="37" t="s">
        <v>155</v>
      </c>
      <c r="B174" s="38" t="s">
        <v>443</v>
      </c>
      <c r="C174" s="37">
        <v>88316</v>
      </c>
      <c r="D174" s="38" t="s">
        <v>250</v>
      </c>
      <c r="E174" s="37" t="s">
        <v>5</v>
      </c>
      <c r="F174" s="38">
        <v>26.713861999999999</v>
      </c>
      <c r="G174" s="39">
        <v>21.14</v>
      </c>
      <c r="H174" s="88">
        <f t="shared" ref="H174:H197" si="33">F174*G174</f>
        <v>564.73104267999997</v>
      </c>
      <c r="I174" s="90"/>
      <c r="J174" s="89">
        <f t="shared" ref="J174" si="34">$K$5*G174</f>
        <v>5.6803179999999998</v>
      </c>
      <c r="K174" s="89">
        <f t="shared" ref="K174" si="35">$K$5*H174</f>
        <v>151.74323116811598</v>
      </c>
    </row>
    <row r="175" spans="1:11" ht="30" x14ac:dyDescent="0.25">
      <c r="A175" s="3" t="s">
        <v>157</v>
      </c>
      <c r="B175" s="34" t="s">
        <v>357</v>
      </c>
      <c r="C175" s="3" t="s">
        <v>534</v>
      </c>
      <c r="D175" s="34" t="s">
        <v>536</v>
      </c>
      <c r="E175" s="3" t="s">
        <v>87</v>
      </c>
      <c r="F175" s="34">
        <v>52.1</v>
      </c>
      <c r="G175" s="36">
        <v>78.88</v>
      </c>
      <c r="H175" s="88">
        <f t="shared" si="33"/>
        <v>4109.6480000000001</v>
      </c>
      <c r="I175" s="41"/>
      <c r="J175" s="89">
        <f t="shared" ref="J175:J197" si="36">$K$5*G175</f>
        <v>21.195055999999997</v>
      </c>
      <c r="K175" s="89">
        <f t="shared" ref="K175:K197" si="37">$K$5*H175</f>
        <v>1104.2624175999999</v>
      </c>
    </row>
    <row r="176" spans="1:11" ht="30" x14ac:dyDescent="0.25">
      <c r="A176" s="3" t="s">
        <v>158</v>
      </c>
      <c r="B176" s="34" t="s">
        <v>443</v>
      </c>
      <c r="C176" s="3">
        <v>4430</v>
      </c>
      <c r="D176" s="34" t="s">
        <v>90</v>
      </c>
      <c r="E176" s="3" t="s">
        <v>88</v>
      </c>
      <c r="F176" s="34">
        <v>3.774</v>
      </c>
      <c r="G176" s="36">
        <v>8.0500000000000007</v>
      </c>
      <c r="H176" s="88">
        <f t="shared" si="33"/>
        <v>30.380700000000004</v>
      </c>
      <c r="I176" s="41"/>
      <c r="J176" s="89">
        <f t="shared" si="36"/>
        <v>2.1630350000000003</v>
      </c>
      <c r="K176" s="89">
        <f t="shared" si="37"/>
        <v>8.1632940900000008</v>
      </c>
    </row>
    <row r="177" spans="1:11" x14ac:dyDescent="0.25">
      <c r="A177" s="3" t="s">
        <v>159</v>
      </c>
      <c r="B177" s="34" t="s">
        <v>443</v>
      </c>
      <c r="C177" s="3">
        <v>5061</v>
      </c>
      <c r="D177" s="34" t="s">
        <v>91</v>
      </c>
      <c r="E177" s="3" t="s">
        <v>89</v>
      </c>
      <c r="F177" s="34">
        <v>0.15096000000000001</v>
      </c>
      <c r="G177" s="36">
        <v>10.9</v>
      </c>
      <c r="H177" s="88">
        <f t="shared" si="33"/>
        <v>1.6454640000000003</v>
      </c>
      <c r="I177" s="41"/>
      <c r="J177" s="89">
        <f t="shared" si="36"/>
        <v>2.92883</v>
      </c>
      <c r="K177" s="89">
        <f t="shared" si="37"/>
        <v>0.44213617680000006</v>
      </c>
    </row>
    <row r="178" spans="1:11" x14ac:dyDescent="0.25">
      <c r="A178" s="3" t="s">
        <v>160</v>
      </c>
      <c r="B178" s="34" t="s">
        <v>443</v>
      </c>
      <c r="C178" s="3">
        <v>6186</v>
      </c>
      <c r="D178" s="34" t="s">
        <v>92</v>
      </c>
      <c r="E178" s="3" t="s">
        <v>88</v>
      </c>
      <c r="F178" s="34">
        <v>25.16</v>
      </c>
      <c r="G178" s="36">
        <v>6.94</v>
      </c>
      <c r="H178" s="88">
        <f t="shared" si="33"/>
        <v>174.6104</v>
      </c>
      <c r="I178" s="41"/>
      <c r="J178" s="89">
        <f t="shared" si="36"/>
        <v>1.864778</v>
      </c>
      <c r="K178" s="89">
        <f t="shared" si="37"/>
        <v>46.917814479999997</v>
      </c>
    </row>
    <row r="179" spans="1:11" x14ac:dyDescent="0.25">
      <c r="A179" s="3" t="s">
        <v>161</v>
      </c>
      <c r="B179" s="34" t="s">
        <v>443</v>
      </c>
      <c r="C179" s="3">
        <v>88262</v>
      </c>
      <c r="D179" s="34" t="s">
        <v>93</v>
      </c>
      <c r="E179" s="3" t="s">
        <v>5</v>
      </c>
      <c r="F179" s="34">
        <v>3.774</v>
      </c>
      <c r="G179" s="36">
        <v>25.73</v>
      </c>
      <c r="H179" s="88">
        <f t="shared" si="33"/>
        <v>97.105019999999996</v>
      </c>
      <c r="I179" s="41"/>
      <c r="J179" s="89">
        <f t="shared" si="36"/>
        <v>6.9136509999999998</v>
      </c>
      <c r="K179" s="89">
        <f t="shared" si="37"/>
        <v>26.092118873999997</v>
      </c>
    </row>
    <row r="180" spans="1:11" x14ac:dyDescent="0.25">
      <c r="A180" s="3" t="s">
        <v>162</v>
      </c>
      <c r="B180" s="34" t="s">
        <v>443</v>
      </c>
      <c r="C180" s="3">
        <v>6090</v>
      </c>
      <c r="D180" s="34" t="s">
        <v>17</v>
      </c>
      <c r="E180" s="3" t="s">
        <v>58</v>
      </c>
      <c r="F180" s="34">
        <v>6.1760000000000002</v>
      </c>
      <c r="G180" s="36">
        <v>13.2</v>
      </c>
      <c r="H180" s="88">
        <f t="shared" si="33"/>
        <v>81.523200000000003</v>
      </c>
      <c r="I180" s="41"/>
      <c r="J180" s="89">
        <f t="shared" si="36"/>
        <v>3.5468399999999995</v>
      </c>
      <c r="K180" s="89">
        <f t="shared" si="37"/>
        <v>21.905283839999999</v>
      </c>
    </row>
    <row r="181" spans="1:11" x14ac:dyDescent="0.25">
      <c r="A181" s="3" t="s">
        <v>163</v>
      </c>
      <c r="B181" s="34" t="s">
        <v>443</v>
      </c>
      <c r="C181" s="3">
        <v>88310</v>
      </c>
      <c r="D181" s="34" t="s">
        <v>15</v>
      </c>
      <c r="E181" s="3" t="s">
        <v>5</v>
      </c>
      <c r="F181" s="34">
        <v>8.2604000000000006</v>
      </c>
      <c r="G181" s="36">
        <v>27.98</v>
      </c>
      <c r="H181" s="88">
        <f t="shared" si="33"/>
        <v>231.12599200000002</v>
      </c>
      <c r="I181" s="41"/>
      <c r="J181" s="89">
        <f t="shared" si="36"/>
        <v>7.5182260000000003</v>
      </c>
      <c r="K181" s="89">
        <f t="shared" si="37"/>
        <v>62.103554050400007</v>
      </c>
    </row>
    <row r="182" spans="1:11" x14ac:dyDescent="0.25">
      <c r="A182" s="3" t="s">
        <v>164</v>
      </c>
      <c r="B182" s="34" t="s">
        <v>443</v>
      </c>
      <c r="C182" s="3">
        <v>7356</v>
      </c>
      <c r="D182" s="34" t="s">
        <v>94</v>
      </c>
      <c r="E182" s="3" t="s">
        <v>58</v>
      </c>
      <c r="F182" s="34">
        <v>12.738000000000001</v>
      </c>
      <c r="G182" s="36">
        <v>18.190000000000001</v>
      </c>
      <c r="H182" s="88">
        <f t="shared" si="33"/>
        <v>231.70422000000005</v>
      </c>
      <c r="I182" s="41"/>
      <c r="J182" s="89">
        <f t="shared" si="36"/>
        <v>4.8876530000000002</v>
      </c>
      <c r="K182" s="89">
        <f t="shared" si="37"/>
        <v>62.258923914000015</v>
      </c>
    </row>
    <row r="183" spans="1:11" x14ac:dyDescent="0.25">
      <c r="A183" s="3" t="s">
        <v>165</v>
      </c>
      <c r="B183" s="34" t="s">
        <v>443</v>
      </c>
      <c r="C183" s="3">
        <v>4791</v>
      </c>
      <c r="D183" s="34" t="s">
        <v>9</v>
      </c>
      <c r="E183" s="3" t="s">
        <v>89</v>
      </c>
      <c r="F183" s="34">
        <v>1.2654000000000001</v>
      </c>
      <c r="G183" s="36">
        <v>22.38</v>
      </c>
      <c r="H183" s="88">
        <f t="shared" si="33"/>
        <v>28.319652000000001</v>
      </c>
      <c r="I183" s="41"/>
      <c r="J183" s="89">
        <f t="shared" si="36"/>
        <v>6.0135059999999996</v>
      </c>
      <c r="K183" s="89">
        <f t="shared" si="37"/>
        <v>7.6094904924</v>
      </c>
    </row>
    <row r="184" spans="1:11" x14ac:dyDescent="0.25">
      <c r="A184" s="3" t="s">
        <v>166</v>
      </c>
      <c r="B184" s="34" t="s">
        <v>443</v>
      </c>
      <c r="C184" s="3">
        <v>4792</v>
      </c>
      <c r="D184" s="34" t="s">
        <v>104</v>
      </c>
      <c r="E184" s="3" t="s">
        <v>87</v>
      </c>
      <c r="F184" s="34">
        <v>14.785200000000001</v>
      </c>
      <c r="G184" s="36">
        <v>154.88</v>
      </c>
      <c r="H184" s="88">
        <f t="shared" si="33"/>
        <v>2289.9317760000004</v>
      </c>
      <c r="I184" s="41"/>
      <c r="J184" s="89">
        <f t="shared" si="36"/>
        <v>41.616256</v>
      </c>
      <c r="K184" s="89">
        <f t="shared" si="37"/>
        <v>615.30466821120012</v>
      </c>
    </row>
    <row r="185" spans="1:11" x14ac:dyDescent="0.25">
      <c r="A185" s="3" t="s">
        <v>167</v>
      </c>
      <c r="B185" s="34" t="s">
        <v>443</v>
      </c>
      <c r="C185" s="3">
        <v>88309</v>
      </c>
      <c r="D185" s="34" t="s">
        <v>14</v>
      </c>
      <c r="E185" s="3" t="s">
        <v>5</v>
      </c>
      <c r="F185" s="34">
        <v>3.4765200000000003</v>
      </c>
      <c r="G185" s="36">
        <v>29.89</v>
      </c>
      <c r="H185" s="88">
        <f t="shared" si="33"/>
        <v>103.91318280000002</v>
      </c>
      <c r="I185" s="41"/>
      <c r="J185" s="89">
        <f t="shared" si="36"/>
        <v>8.0314429999999994</v>
      </c>
      <c r="K185" s="89">
        <f t="shared" si="37"/>
        <v>27.921472218360005</v>
      </c>
    </row>
    <row r="186" spans="1:11" x14ac:dyDescent="0.25">
      <c r="A186" s="3" t="s">
        <v>168</v>
      </c>
      <c r="B186" s="34" t="s">
        <v>443</v>
      </c>
      <c r="C186" s="3">
        <v>95276</v>
      </c>
      <c r="D186" s="34" t="s">
        <v>132</v>
      </c>
      <c r="E186" s="3" t="s">
        <v>22</v>
      </c>
      <c r="F186" s="34">
        <v>0.33300000000000002</v>
      </c>
      <c r="G186" s="36">
        <v>2.62</v>
      </c>
      <c r="H186" s="88">
        <f t="shared" si="33"/>
        <v>0.87246000000000012</v>
      </c>
      <c r="I186" s="41"/>
      <c r="J186" s="89">
        <f t="shared" si="36"/>
        <v>0.70399400000000001</v>
      </c>
      <c r="K186" s="89">
        <f t="shared" si="37"/>
        <v>0.23443000200000003</v>
      </c>
    </row>
    <row r="187" spans="1:11" x14ac:dyDescent="0.25">
      <c r="A187" s="3" t="s">
        <v>169</v>
      </c>
      <c r="B187" s="34" t="s">
        <v>443</v>
      </c>
      <c r="C187" s="3">
        <v>95277</v>
      </c>
      <c r="D187" s="34" t="s">
        <v>133</v>
      </c>
      <c r="E187" s="3" t="s">
        <v>23</v>
      </c>
      <c r="F187" s="34">
        <v>3.1435200000000001</v>
      </c>
      <c r="G187" s="36">
        <v>0.38</v>
      </c>
      <c r="H187" s="88">
        <f t="shared" si="33"/>
        <v>1.1945376000000001</v>
      </c>
      <c r="I187" s="41"/>
      <c r="J187" s="89">
        <f t="shared" si="36"/>
        <v>0.102106</v>
      </c>
      <c r="K187" s="89">
        <f t="shared" si="37"/>
        <v>0.32097225312</v>
      </c>
    </row>
    <row r="188" spans="1:11" x14ac:dyDescent="0.25">
      <c r="A188" s="3" t="s">
        <v>170</v>
      </c>
      <c r="B188" s="34" t="s">
        <v>357</v>
      </c>
      <c r="C188" s="3" t="s">
        <v>350</v>
      </c>
      <c r="D188" s="34" t="s">
        <v>105</v>
      </c>
      <c r="E188" s="3" t="s">
        <v>4</v>
      </c>
      <c r="F188" s="34">
        <v>1</v>
      </c>
      <c r="G188" s="36">
        <v>719.65</v>
      </c>
      <c r="H188" s="88">
        <f t="shared" si="33"/>
        <v>719.65</v>
      </c>
      <c r="I188" s="41"/>
      <c r="J188" s="89">
        <f t="shared" si="36"/>
        <v>193.36995499999998</v>
      </c>
      <c r="K188" s="89">
        <f t="shared" si="37"/>
        <v>193.36995499999998</v>
      </c>
    </row>
    <row r="189" spans="1:11" x14ac:dyDescent="0.25">
      <c r="A189" s="3" t="s">
        <v>171</v>
      </c>
      <c r="B189" s="34" t="s">
        <v>443</v>
      </c>
      <c r="C189" s="3">
        <v>90806</v>
      </c>
      <c r="D189" s="34" t="s">
        <v>276</v>
      </c>
      <c r="E189" s="3" t="s">
        <v>4</v>
      </c>
      <c r="F189" s="34">
        <v>1</v>
      </c>
      <c r="G189" s="36">
        <v>312.63</v>
      </c>
      <c r="H189" s="88">
        <f t="shared" si="33"/>
        <v>312.63</v>
      </c>
      <c r="I189" s="41"/>
      <c r="J189" s="89">
        <f t="shared" si="36"/>
        <v>84.003681</v>
      </c>
      <c r="K189" s="89">
        <f t="shared" si="37"/>
        <v>84.003681</v>
      </c>
    </row>
    <row r="190" spans="1:11" x14ac:dyDescent="0.25">
      <c r="A190" s="3" t="s">
        <v>172</v>
      </c>
      <c r="B190" s="34" t="s">
        <v>443</v>
      </c>
      <c r="C190" s="3">
        <v>90830</v>
      </c>
      <c r="D190" s="34" t="s">
        <v>277</v>
      </c>
      <c r="E190" s="3" t="s">
        <v>4</v>
      </c>
      <c r="F190" s="34">
        <v>1</v>
      </c>
      <c r="G190" s="36">
        <v>103.02</v>
      </c>
      <c r="H190" s="88">
        <f t="shared" si="33"/>
        <v>103.02</v>
      </c>
      <c r="I190" s="41"/>
      <c r="J190" s="89">
        <f t="shared" si="36"/>
        <v>27.681473999999998</v>
      </c>
      <c r="K190" s="89">
        <f t="shared" si="37"/>
        <v>27.681473999999998</v>
      </c>
    </row>
    <row r="191" spans="1:11" x14ac:dyDescent="0.25">
      <c r="A191" s="3" t="s">
        <v>173</v>
      </c>
      <c r="B191" s="34" t="s">
        <v>443</v>
      </c>
      <c r="C191" s="3">
        <v>91012</v>
      </c>
      <c r="D191" s="34" t="s">
        <v>27</v>
      </c>
      <c r="E191" s="3" t="s">
        <v>4</v>
      </c>
      <c r="F191" s="34">
        <v>1</v>
      </c>
      <c r="G191" s="36">
        <v>298.5</v>
      </c>
      <c r="H191" s="88">
        <f t="shared" si="33"/>
        <v>298.5</v>
      </c>
      <c r="I191" s="41"/>
      <c r="J191" s="89">
        <f t="shared" si="36"/>
        <v>80.206949999999992</v>
      </c>
      <c r="K191" s="89">
        <f t="shared" si="37"/>
        <v>80.206949999999992</v>
      </c>
    </row>
    <row r="192" spans="1:11" x14ac:dyDescent="0.25">
      <c r="A192" s="3" t="s">
        <v>174</v>
      </c>
      <c r="B192" s="34" t="s">
        <v>443</v>
      </c>
      <c r="C192" s="3">
        <v>100659</v>
      </c>
      <c r="D192" s="34" t="s">
        <v>278</v>
      </c>
      <c r="E192" s="3" t="s">
        <v>2</v>
      </c>
      <c r="F192" s="34">
        <v>10.199999999999999</v>
      </c>
      <c r="G192" s="36">
        <v>7.46</v>
      </c>
      <c r="H192" s="88">
        <f t="shared" si="33"/>
        <v>76.091999999999999</v>
      </c>
      <c r="I192" s="41"/>
      <c r="J192" s="89">
        <f t="shared" si="36"/>
        <v>2.004502</v>
      </c>
      <c r="K192" s="89">
        <f t="shared" si="37"/>
        <v>20.445920399999999</v>
      </c>
    </row>
    <row r="193" spans="1:11" x14ac:dyDescent="0.25">
      <c r="A193" s="3" t="s">
        <v>175</v>
      </c>
      <c r="B193" s="34" t="s">
        <v>357</v>
      </c>
      <c r="C193" s="3" t="s">
        <v>353</v>
      </c>
      <c r="D193" s="34" t="s">
        <v>249</v>
      </c>
      <c r="E193" s="3" t="s">
        <v>4</v>
      </c>
      <c r="F193" s="34">
        <v>1</v>
      </c>
      <c r="G193" s="36">
        <v>1373.5349999999999</v>
      </c>
      <c r="H193" s="88">
        <f t="shared" si="33"/>
        <v>1373.5349999999999</v>
      </c>
      <c r="I193" s="41"/>
      <c r="J193" s="89">
        <f t="shared" si="36"/>
        <v>369.06885449999993</v>
      </c>
      <c r="K193" s="89">
        <f t="shared" si="37"/>
        <v>369.06885449999993</v>
      </c>
    </row>
    <row r="194" spans="1:11" x14ac:dyDescent="0.25">
      <c r="A194" s="3" t="s">
        <v>176</v>
      </c>
      <c r="B194" s="34" t="s">
        <v>443</v>
      </c>
      <c r="C194" s="3">
        <v>39664</v>
      </c>
      <c r="D194" s="34" t="s">
        <v>151</v>
      </c>
      <c r="E194" s="3" t="s">
        <v>88</v>
      </c>
      <c r="F194" s="34">
        <v>5.1054999999999993</v>
      </c>
      <c r="G194" s="36">
        <v>21.85</v>
      </c>
      <c r="H194" s="88">
        <f t="shared" si="33"/>
        <v>111.55517499999999</v>
      </c>
      <c r="I194" s="41"/>
      <c r="J194" s="89">
        <f t="shared" si="36"/>
        <v>5.8710950000000004</v>
      </c>
      <c r="K194" s="89">
        <f t="shared" si="37"/>
        <v>29.974875522499996</v>
      </c>
    </row>
    <row r="195" spans="1:11" x14ac:dyDescent="0.25">
      <c r="A195" s="3" t="s">
        <v>177</v>
      </c>
      <c r="B195" s="34" t="s">
        <v>443</v>
      </c>
      <c r="C195" s="3">
        <v>39741</v>
      </c>
      <c r="D195" s="34" t="s">
        <v>152</v>
      </c>
      <c r="E195" s="3" t="s">
        <v>88</v>
      </c>
      <c r="F195" s="34">
        <v>5.1054999999999993</v>
      </c>
      <c r="G195" s="36">
        <v>10.8</v>
      </c>
      <c r="H195" s="88">
        <f t="shared" si="33"/>
        <v>55.139399999999995</v>
      </c>
      <c r="I195" s="41"/>
      <c r="J195" s="89">
        <f t="shared" si="36"/>
        <v>2.9019600000000003</v>
      </c>
      <c r="K195" s="89">
        <f t="shared" si="37"/>
        <v>14.815956779999999</v>
      </c>
    </row>
    <row r="196" spans="1:11" x14ac:dyDescent="0.25">
      <c r="A196" s="3" t="s">
        <v>178</v>
      </c>
      <c r="B196" s="34" t="s">
        <v>443</v>
      </c>
      <c r="C196" s="3">
        <v>88248</v>
      </c>
      <c r="D196" s="34" t="s">
        <v>153</v>
      </c>
      <c r="E196" s="3" t="s">
        <v>5</v>
      </c>
      <c r="F196" s="34">
        <v>0.28500000000000003</v>
      </c>
      <c r="G196" s="36">
        <v>20.010000000000002</v>
      </c>
      <c r="H196" s="88">
        <f t="shared" si="33"/>
        <v>5.7028500000000006</v>
      </c>
      <c r="I196" s="41"/>
      <c r="J196" s="89">
        <f t="shared" si="36"/>
        <v>5.3766870000000004</v>
      </c>
      <c r="K196" s="89">
        <f t="shared" si="37"/>
        <v>1.5323557950000002</v>
      </c>
    </row>
    <row r="197" spans="1:11" ht="15.75" thickBot="1" x14ac:dyDescent="0.3">
      <c r="A197" s="91" t="s">
        <v>471</v>
      </c>
      <c r="B197" s="35" t="s">
        <v>443</v>
      </c>
      <c r="C197" s="91">
        <v>88267</v>
      </c>
      <c r="D197" s="35" t="s">
        <v>154</v>
      </c>
      <c r="E197" s="91" t="s">
        <v>5</v>
      </c>
      <c r="F197" s="35">
        <v>0.28500000000000003</v>
      </c>
      <c r="G197" s="92">
        <v>27.86</v>
      </c>
      <c r="H197" s="88">
        <f t="shared" si="33"/>
        <v>7.940100000000001</v>
      </c>
      <c r="I197" s="45"/>
      <c r="J197" s="89">
        <f t="shared" si="36"/>
        <v>7.4859819999999999</v>
      </c>
      <c r="K197" s="89">
        <f t="shared" si="37"/>
        <v>2.1335048700000003</v>
      </c>
    </row>
    <row r="198" spans="1:11" ht="16.5" thickBot="1" x14ac:dyDescent="0.3">
      <c r="A198" s="133" t="s">
        <v>379</v>
      </c>
      <c r="B198" s="134"/>
      <c r="C198" s="134"/>
      <c r="D198" s="134"/>
      <c r="E198" s="134"/>
      <c r="F198" s="134"/>
      <c r="G198" s="40" t="s">
        <v>102</v>
      </c>
      <c r="H198" s="18">
        <f>SUM(H199:H213)</f>
        <v>3432.8064802700001</v>
      </c>
      <c r="I198" s="18"/>
      <c r="J198" s="18"/>
      <c r="K198" s="96"/>
    </row>
    <row r="199" spans="1:11" ht="30" x14ac:dyDescent="0.25">
      <c r="A199" s="37" t="s">
        <v>380</v>
      </c>
      <c r="B199" s="38" t="s">
        <v>443</v>
      </c>
      <c r="C199" s="37">
        <v>91946</v>
      </c>
      <c r="D199" s="38" t="s">
        <v>95</v>
      </c>
      <c r="E199" s="37" t="s">
        <v>4</v>
      </c>
      <c r="F199" s="38">
        <v>12</v>
      </c>
      <c r="G199" s="39">
        <v>7.44</v>
      </c>
      <c r="H199" s="88">
        <f t="shared" ref="H199:H213" si="38">F199*G199</f>
        <v>89.28</v>
      </c>
      <c r="I199" s="90"/>
      <c r="J199" s="89">
        <f t="shared" ref="J199" si="39">$K$5*G199</f>
        <v>1.999128</v>
      </c>
      <c r="K199" s="89">
        <f t="shared" ref="K199" si="40">$K$5*H199</f>
        <v>23.989536000000001</v>
      </c>
    </row>
    <row r="200" spans="1:11" x14ac:dyDescent="0.25">
      <c r="A200" s="3" t="s">
        <v>381</v>
      </c>
      <c r="B200" s="34" t="s">
        <v>443</v>
      </c>
      <c r="C200" s="3">
        <v>91952</v>
      </c>
      <c r="D200" s="34" t="s">
        <v>96</v>
      </c>
      <c r="E200" s="3" t="s">
        <v>4</v>
      </c>
      <c r="F200" s="34">
        <v>1</v>
      </c>
      <c r="G200" s="36">
        <v>16.72</v>
      </c>
      <c r="H200" s="88">
        <f t="shared" si="38"/>
        <v>16.72</v>
      </c>
      <c r="I200" s="41"/>
      <c r="J200" s="89">
        <f t="shared" ref="J200:J213" si="41">$K$5*G200</f>
        <v>4.4926639999999995</v>
      </c>
      <c r="K200" s="89">
        <f t="shared" ref="K200:K213" si="42">$K$5*H200</f>
        <v>4.4926639999999995</v>
      </c>
    </row>
    <row r="201" spans="1:11" ht="30" x14ac:dyDescent="0.25">
      <c r="A201" s="3" t="s">
        <v>382</v>
      </c>
      <c r="B201" s="34" t="s">
        <v>443</v>
      </c>
      <c r="C201" s="3">
        <v>91998</v>
      </c>
      <c r="D201" s="34" t="s">
        <v>97</v>
      </c>
      <c r="E201" s="3" t="s">
        <v>4</v>
      </c>
      <c r="F201" s="34">
        <v>11</v>
      </c>
      <c r="G201" s="36">
        <v>18.09</v>
      </c>
      <c r="H201" s="88">
        <f t="shared" si="38"/>
        <v>198.99</v>
      </c>
      <c r="I201" s="41"/>
      <c r="J201" s="89">
        <f t="shared" si="41"/>
        <v>4.8607829999999996</v>
      </c>
      <c r="K201" s="89">
        <f t="shared" si="42"/>
        <v>53.468613000000005</v>
      </c>
    </row>
    <row r="202" spans="1:11" x14ac:dyDescent="0.25">
      <c r="A202" s="3" t="s">
        <v>383</v>
      </c>
      <c r="B202" s="34" t="s">
        <v>443</v>
      </c>
      <c r="C202" s="3">
        <v>38083</v>
      </c>
      <c r="D202" s="34" t="s">
        <v>99</v>
      </c>
      <c r="E202" s="3" t="s">
        <v>4</v>
      </c>
      <c r="F202" s="34">
        <v>22</v>
      </c>
      <c r="G202" s="36">
        <v>35.01</v>
      </c>
      <c r="H202" s="88">
        <f t="shared" si="38"/>
        <v>770.21999999999991</v>
      </c>
      <c r="I202" s="41"/>
      <c r="J202" s="89">
        <f t="shared" si="41"/>
        <v>9.4071869999999986</v>
      </c>
      <c r="K202" s="89">
        <f t="shared" si="42"/>
        <v>206.95811399999997</v>
      </c>
    </row>
    <row r="203" spans="1:11" x14ac:dyDescent="0.25">
      <c r="A203" s="3" t="s">
        <v>384</v>
      </c>
      <c r="B203" s="34" t="s">
        <v>443</v>
      </c>
      <c r="C203" s="3">
        <v>88247</v>
      </c>
      <c r="D203" s="34" t="s">
        <v>98</v>
      </c>
      <c r="E203" s="3" t="s">
        <v>5</v>
      </c>
      <c r="F203" s="34">
        <v>15.696609</v>
      </c>
      <c r="G203" s="36">
        <v>19.3</v>
      </c>
      <c r="H203" s="88">
        <f t="shared" si="38"/>
        <v>302.94455370000003</v>
      </c>
      <c r="I203" s="41"/>
      <c r="J203" s="89">
        <f t="shared" si="41"/>
        <v>5.1859099999999998</v>
      </c>
      <c r="K203" s="89">
        <f t="shared" si="42"/>
        <v>81.401201579190001</v>
      </c>
    </row>
    <row r="204" spans="1:11" x14ac:dyDescent="0.25">
      <c r="A204" s="3" t="s">
        <v>385</v>
      </c>
      <c r="B204" s="34" t="s">
        <v>443</v>
      </c>
      <c r="C204" s="3">
        <v>88264</v>
      </c>
      <c r="D204" s="34" t="s">
        <v>11</v>
      </c>
      <c r="E204" s="3" t="s">
        <v>5</v>
      </c>
      <c r="F204" s="34">
        <v>15.696609</v>
      </c>
      <c r="G204" s="36">
        <v>25.13</v>
      </c>
      <c r="H204" s="88">
        <f t="shared" si="38"/>
        <v>394.45578417000002</v>
      </c>
      <c r="I204" s="41"/>
      <c r="J204" s="89">
        <f t="shared" si="41"/>
        <v>6.7524309999999996</v>
      </c>
      <c r="K204" s="89">
        <f t="shared" si="42"/>
        <v>105.990269206479</v>
      </c>
    </row>
    <row r="205" spans="1:11" x14ac:dyDescent="0.25">
      <c r="A205" s="3" t="s">
        <v>386</v>
      </c>
      <c r="B205" s="34" t="s">
        <v>443</v>
      </c>
      <c r="C205" s="3">
        <v>3799</v>
      </c>
      <c r="D205" s="34" t="s">
        <v>180</v>
      </c>
      <c r="E205" s="3" t="s">
        <v>4</v>
      </c>
      <c r="F205" s="34">
        <v>2</v>
      </c>
      <c r="G205" s="36">
        <v>70.790000000000006</v>
      </c>
      <c r="H205" s="88">
        <f t="shared" si="38"/>
        <v>141.58000000000001</v>
      </c>
      <c r="I205" s="41"/>
      <c r="J205" s="89">
        <f t="shared" si="41"/>
        <v>19.021273000000001</v>
      </c>
      <c r="K205" s="89">
        <f t="shared" si="42"/>
        <v>38.042546000000002</v>
      </c>
    </row>
    <row r="206" spans="1:11" x14ac:dyDescent="0.25">
      <c r="A206" s="3" t="s">
        <v>387</v>
      </c>
      <c r="B206" s="34" t="s">
        <v>443</v>
      </c>
      <c r="C206" s="3">
        <v>39243</v>
      </c>
      <c r="D206" s="34" t="s">
        <v>241</v>
      </c>
      <c r="E206" s="3" t="s">
        <v>88</v>
      </c>
      <c r="F206" s="34">
        <v>35.229999999999997</v>
      </c>
      <c r="G206" s="36">
        <v>1.77</v>
      </c>
      <c r="H206" s="88">
        <f t="shared" si="38"/>
        <v>62.357099999999996</v>
      </c>
      <c r="I206" s="41"/>
      <c r="J206" s="89">
        <f t="shared" si="41"/>
        <v>0.47559899999999999</v>
      </c>
      <c r="K206" s="89">
        <f t="shared" si="42"/>
        <v>16.755352769999998</v>
      </c>
    </row>
    <row r="207" spans="1:11" x14ac:dyDescent="0.25">
      <c r="A207" s="3" t="s">
        <v>388</v>
      </c>
      <c r="B207" s="34" t="s">
        <v>443</v>
      </c>
      <c r="C207" s="3">
        <v>39598</v>
      </c>
      <c r="D207" s="34" t="s">
        <v>100</v>
      </c>
      <c r="E207" s="3" t="s">
        <v>88</v>
      </c>
      <c r="F207" s="34">
        <v>690.14</v>
      </c>
      <c r="G207" s="36">
        <v>1.1000000000000001</v>
      </c>
      <c r="H207" s="88">
        <f t="shared" si="38"/>
        <v>759.154</v>
      </c>
      <c r="I207" s="41"/>
      <c r="J207" s="89">
        <f t="shared" si="41"/>
        <v>0.29557</v>
      </c>
      <c r="K207" s="89">
        <f t="shared" si="42"/>
        <v>203.98467979999998</v>
      </c>
    </row>
    <row r="208" spans="1:11" x14ac:dyDescent="0.25">
      <c r="A208" s="3" t="s">
        <v>389</v>
      </c>
      <c r="B208" s="34" t="s">
        <v>443</v>
      </c>
      <c r="C208" s="3">
        <v>91924</v>
      </c>
      <c r="D208" s="34" t="s">
        <v>253</v>
      </c>
      <c r="E208" s="3" t="s">
        <v>2</v>
      </c>
      <c r="F208" s="34">
        <v>20.43</v>
      </c>
      <c r="G208" s="36">
        <v>1.94</v>
      </c>
      <c r="H208" s="88">
        <f t="shared" si="38"/>
        <v>39.6342</v>
      </c>
      <c r="I208" s="41"/>
      <c r="J208" s="89">
        <f t="shared" si="41"/>
        <v>0.52127800000000002</v>
      </c>
      <c r="K208" s="89">
        <f t="shared" si="42"/>
        <v>10.64970954</v>
      </c>
    </row>
    <row r="209" spans="1:11" x14ac:dyDescent="0.25">
      <c r="A209" s="3" t="s">
        <v>390</v>
      </c>
      <c r="B209" s="34" t="s">
        <v>443</v>
      </c>
      <c r="C209" s="3">
        <v>91926</v>
      </c>
      <c r="D209" s="34" t="s">
        <v>252</v>
      </c>
      <c r="E209" s="3" t="s">
        <v>2</v>
      </c>
      <c r="F209" s="34">
        <v>31.01</v>
      </c>
      <c r="G209" s="36">
        <v>2.71</v>
      </c>
      <c r="H209" s="88">
        <f t="shared" si="38"/>
        <v>84.037100000000009</v>
      </c>
      <c r="I209" s="41"/>
      <c r="J209" s="89">
        <f t="shared" si="41"/>
        <v>0.72817699999999996</v>
      </c>
      <c r="K209" s="89">
        <f t="shared" si="42"/>
        <v>22.580768770000002</v>
      </c>
    </row>
    <row r="210" spans="1:11" ht="30" x14ac:dyDescent="0.25">
      <c r="A210" s="3" t="s">
        <v>472</v>
      </c>
      <c r="B210" s="34" t="s">
        <v>443</v>
      </c>
      <c r="C210" s="3">
        <v>98301</v>
      </c>
      <c r="D210" s="34" t="s">
        <v>255</v>
      </c>
      <c r="E210" s="3" t="s">
        <v>4</v>
      </c>
      <c r="F210" s="34">
        <v>1</v>
      </c>
      <c r="G210" s="36">
        <v>453.67</v>
      </c>
      <c r="H210" s="88">
        <f t="shared" si="38"/>
        <v>453.67</v>
      </c>
      <c r="I210" s="41"/>
      <c r="J210" s="89">
        <f t="shared" si="41"/>
        <v>121.901129</v>
      </c>
      <c r="K210" s="89">
        <f t="shared" si="42"/>
        <v>121.901129</v>
      </c>
    </row>
    <row r="211" spans="1:11" x14ac:dyDescent="0.25">
      <c r="A211" s="3" t="s">
        <v>473</v>
      </c>
      <c r="B211" s="34" t="s">
        <v>357</v>
      </c>
      <c r="C211" s="3" t="s">
        <v>351</v>
      </c>
      <c r="D211" s="34" t="s">
        <v>257</v>
      </c>
      <c r="E211" s="3" t="s">
        <v>2</v>
      </c>
      <c r="F211" s="34">
        <v>9.4</v>
      </c>
      <c r="G211" s="36">
        <v>11.29</v>
      </c>
      <c r="H211" s="88">
        <f t="shared" si="38"/>
        <v>106.12599999999999</v>
      </c>
      <c r="I211" s="41"/>
      <c r="J211" s="89">
        <f t="shared" si="41"/>
        <v>3.0336229999999995</v>
      </c>
      <c r="K211" s="89">
        <f t="shared" si="42"/>
        <v>28.516056199999998</v>
      </c>
    </row>
    <row r="212" spans="1:11" x14ac:dyDescent="0.25">
      <c r="A212" s="3" t="s">
        <v>474</v>
      </c>
      <c r="B212" s="34" t="s">
        <v>357</v>
      </c>
      <c r="C212" s="3" t="s">
        <v>352</v>
      </c>
      <c r="D212" s="34" t="s">
        <v>256</v>
      </c>
      <c r="E212" s="3" t="s">
        <v>4</v>
      </c>
      <c r="F212" s="34">
        <v>5</v>
      </c>
      <c r="G212" s="36">
        <v>2.54</v>
      </c>
      <c r="H212" s="88">
        <f t="shared" si="38"/>
        <v>12.7</v>
      </c>
      <c r="I212" s="41"/>
      <c r="J212" s="89">
        <f t="shared" si="41"/>
        <v>0.68249800000000005</v>
      </c>
      <c r="K212" s="89">
        <f t="shared" si="42"/>
        <v>3.4124899999999996</v>
      </c>
    </row>
    <row r="213" spans="1:11" ht="15.75" thickBot="1" x14ac:dyDescent="0.3">
      <c r="A213" s="91" t="s">
        <v>475</v>
      </c>
      <c r="B213" s="35" t="s">
        <v>443</v>
      </c>
      <c r="C213" s="91">
        <v>21127</v>
      </c>
      <c r="D213" s="35" t="s">
        <v>101</v>
      </c>
      <c r="E213" s="91" t="s">
        <v>4</v>
      </c>
      <c r="F213" s="35">
        <v>0.27909</v>
      </c>
      <c r="G213" s="92">
        <v>3.36</v>
      </c>
      <c r="H213" s="88">
        <f t="shared" si="38"/>
        <v>0.93774239999999998</v>
      </c>
      <c r="I213" s="45"/>
      <c r="J213" s="89">
        <f t="shared" si="41"/>
        <v>0.90283199999999997</v>
      </c>
      <c r="K213" s="89">
        <f t="shared" si="42"/>
        <v>0.25197138287999998</v>
      </c>
    </row>
    <row r="214" spans="1:11" ht="19.5" thickBot="1" x14ac:dyDescent="0.3">
      <c r="A214" s="135" t="s">
        <v>476</v>
      </c>
      <c r="B214" s="136"/>
      <c r="C214" s="136"/>
      <c r="D214" s="136"/>
      <c r="E214" s="136"/>
      <c r="F214" s="136"/>
      <c r="G214" s="93" t="s">
        <v>102</v>
      </c>
      <c r="H214" s="94">
        <f>SUM(H215,H230)</f>
        <v>5307.3493093999996</v>
      </c>
      <c r="I214" s="94"/>
      <c r="J214" s="94"/>
      <c r="K214" s="95"/>
    </row>
    <row r="215" spans="1:11" ht="16.5" thickBot="1" x14ac:dyDescent="0.3">
      <c r="A215" s="133" t="s">
        <v>179</v>
      </c>
      <c r="B215" s="134"/>
      <c r="C215" s="134"/>
      <c r="D215" s="134"/>
      <c r="E215" s="134"/>
      <c r="F215" s="134"/>
      <c r="G215" s="40" t="s">
        <v>102</v>
      </c>
      <c r="H215" s="18">
        <f>SUM(H216:H229)</f>
        <v>4878.5694453999995</v>
      </c>
      <c r="I215" s="18"/>
      <c r="J215" s="18"/>
      <c r="K215" s="96"/>
    </row>
    <row r="216" spans="1:11" x14ac:dyDescent="0.25">
      <c r="A216" s="37" t="s">
        <v>156</v>
      </c>
      <c r="B216" s="38" t="s">
        <v>443</v>
      </c>
      <c r="C216" s="37">
        <v>88316</v>
      </c>
      <c r="D216" s="38" t="s">
        <v>250</v>
      </c>
      <c r="E216" s="37" t="s">
        <v>5</v>
      </c>
      <c r="F216" s="38">
        <v>21.603999999999999</v>
      </c>
      <c r="G216" s="39">
        <v>19.14</v>
      </c>
      <c r="H216" s="88">
        <f t="shared" ref="H216:H229" si="43">F216*G216</f>
        <v>413.50056000000001</v>
      </c>
      <c r="I216" s="90"/>
      <c r="J216" s="89">
        <f t="shared" ref="J216" si="44">$K$5*G216</f>
        <v>5.1429179999999999</v>
      </c>
      <c r="K216" s="89">
        <f t="shared" ref="K216" si="45">$K$5*H216</f>
        <v>111.107600472</v>
      </c>
    </row>
    <row r="217" spans="1:11" x14ac:dyDescent="0.25">
      <c r="A217" s="3" t="s">
        <v>181</v>
      </c>
      <c r="B217" s="34" t="s">
        <v>443</v>
      </c>
      <c r="C217" s="3">
        <v>88309</v>
      </c>
      <c r="D217" s="34" t="s">
        <v>14</v>
      </c>
      <c r="E217" s="3" t="s">
        <v>5</v>
      </c>
      <c r="F217" s="34">
        <v>5.4344000000000001</v>
      </c>
      <c r="G217" s="36">
        <v>24.89</v>
      </c>
      <c r="H217" s="88">
        <f t="shared" si="43"/>
        <v>135.262216</v>
      </c>
      <c r="I217" s="41"/>
      <c r="J217" s="89">
        <f t="shared" ref="J217:J229" si="46">$K$5*G217</f>
        <v>6.6879429999999997</v>
      </c>
      <c r="K217" s="89">
        <f t="shared" ref="K217:K229" si="47">$K$5*H217</f>
        <v>36.344957439199995</v>
      </c>
    </row>
    <row r="218" spans="1:11" ht="30" x14ac:dyDescent="0.25">
      <c r="A218" s="3" t="s">
        <v>183</v>
      </c>
      <c r="B218" s="34" t="s">
        <v>357</v>
      </c>
      <c r="C218" s="3" t="s">
        <v>534</v>
      </c>
      <c r="D218" s="34" t="s">
        <v>536</v>
      </c>
      <c r="E218" s="3" t="s">
        <v>87</v>
      </c>
      <c r="F218" s="34">
        <v>18.739999999999998</v>
      </c>
      <c r="G218" s="36">
        <v>78.88</v>
      </c>
      <c r="H218" s="88">
        <f t="shared" si="43"/>
        <v>1478.2111999999997</v>
      </c>
      <c r="I218" s="41"/>
      <c r="J218" s="89">
        <f t="shared" si="46"/>
        <v>21.195055999999997</v>
      </c>
      <c r="K218" s="89">
        <f t="shared" si="47"/>
        <v>397.19534943999992</v>
      </c>
    </row>
    <row r="219" spans="1:11" ht="30" x14ac:dyDescent="0.25">
      <c r="A219" s="3" t="s">
        <v>182</v>
      </c>
      <c r="B219" s="34" t="s">
        <v>443</v>
      </c>
      <c r="C219" s="3">
        <v>4430</v>
      </c>
      <c r="D219" s="34" t="s">
        <v>90</v>
      </c>
      <c r="E219" s="3" t="s">
        <v>88</v>
      </c>
      <c r="F219" s="34">
        <v>2.3464999999999998</v>
      </c>
      <c r="G219" s="36">
        <v>8.0500000000000007</v>
      </c>
      <c r="H219" s="88">
        <f t="shared" si="43"/>
        <v>18.889324999999999</v>
      </c>
      <c r="I219" s="41"/>
      <c r="J219" s="89">
        <f t="shared" si="46"/>
        <v>2.1630350000000003</v>
      </c>
      <c r="K219" s="89">
        <f t="shared" si="47"/>
        <v>5.0755616275</v>
      </c>
    </row>
    <row r="220" spans="1:11" x14ac:dyDescent="0.25">
      <c r="A220" s="3" t="s">
        <v>184</v>
      </c>
      <c r="B220" s="34" t="s">
        <v>443</v>
      </c>
      <c r="C220" s="3">
        <v>5061</v>
      </c>
      <c r="D220" s="34" t="s">
        <v>91</v>
      </c>
      <c r="E220" s="3" t="s">
        <v>89</v>
      </c>
      <c r="F220" s="34">
        <v>0.1</v>
      </c>
      <c r="G220" s="36">
        <v>10.9</v>
      </c>
      <c r="H220" s="88">
        <f t="shared" si="43"/>
        <v>1.0900000000000001</v>
      </c>
      <c r="I220" s="41"/>
      <c r="J220" s="89">
        <f t="shared" si="46"/>
        <v>2.92883</v>
      </c>
      <c r="K220" s="89">
        <f t="shared" si="47"/>
        <v>0.292883</v>
      </c>
    </row>
    <row r="221" spans="1:11" x14ac:dyDescent="0.25">
      <c r="A221" s="3" t="s">
        <v>186</v>
      </c>
      <c r="B221" s="34" t="s">
        <v>443</v>
      </c>
      <c r="C221" s="3">
        <v>6186</v>
      </c>
      <c r="D221" s="34" t="s">
        <v>92</v>
      </c>
      <c r="E221" s="3" t="s">
        <v>88</v>
      </c>
      <c r="F221" s="34">
        <v>14.31</v>
      </c>
      <c r="G221" s="36">
        <v>6.94</v>
      </c>
      <c r="H221" s="88">
        <f t="shared" si="43"/>
        <v>99.311400000000006</v>
      </c>
      <c r="I221" s="41"/>
      <c r="J221" s="89">
        <f t="shared" si="46"/>
        <v>1.864778</v>
      </c>
      <c r="K221" s="89">
        <f t="shared" si="47"/>
        <v>26.68497318</v>
      </c>
    </row>
    <row r="222" spans="1:11" x14ac:dyDescent="0.25">
      <c r="A222" s="3" t="s">
        <v>187</v>
      </c>
      <c r="B222" s="34" t="s">
        <v>443</v>
      </c>
      <c r="C222" s="3">
        <v>88262</v>
      </c>
      <c r="D222" s="34" t="s">
        <v>93</v>
      </c>
      <c r="E222" s="3" t="s">
        <v>5</v>
      </c>
      <c r="F222" s="34">
        <v>5.165</v>
      </c>
      <c r="G222" s="36">
        <v>24.73</v>
      </c>
      <c r="H222" s="88">
        <f t="shared" si="43"/>
        <v>127.73045</v>
      </c>
      <c r="I222" s="41"/>
      <c r="J222" s="89">
        <f t="shared" si="46"/>
        <v>6.6449509999999998</v>
      </c>
      <c r="K222" s="89">
        <f t="shared" si="47"/>
        <v>34.321171915000001</v>
      </c>
    </row>
    <row r="223" spans="1:11" x14ac:dyDescent="0.25">
      <c r="A223" s="3" t="s">
        <v>188</v>
      </c>
      <c r="B223" s="34" t="s">
        <v>443</v>
      </c>
      <c r="C223" s="3">
        <v>6090</v>
      </c>
      <c r="D223" s="34" t="s">
        <v>17</v>
      </c>
      <c r="E223" s="3" t="s">
        <v>58</v>
      </c>
      <c r="F223" s="34">
        <v>5.3120000000000003</v>
      </c>
      <c r="G223" s="36">
        <v>13.2</v>
      </c>
      <c r="H223" s="88">
        <f t="shared" si="43"/>
        <v>70.118399999999994</v>
      </c>
      <c r="I223" s="41"/>
      <c r="J223" s="89">
        <f t="shared" si="46"/>
        <v>3.5468399999999995</v>
      </c>
      <c r="K223" s="89">
        <f t="shared" si="47"/>
        <v>18.840814079999998</v>
      </c>
    </row>
    <row r="224" spans="1:11" x14ac:dyDescent="0.25">
      <c r="A224" s="3" t="s">
        <v>185</v>
      </c>
      <c r="B224" s="34" t="s">
        <v>443</v>
      </c>
      <c r="C224" s="3">
        <v>7356</v>
      </c>
      <c r="D224" s="34" t="s">
        <v>94</v>
      </c>
      <c r="E224" s="3" t="s">
        <v>58</v>
      </c>
      <c r="F224" s="34">
        <v>9.5</v>
      </c>
      <c r="G224" s="36">
        <v>18.190000000000001</v>
      </c>
      <c r="H224" s="88">
        <f t="shared" si="43"/>
        <v>172.80500000000001</v>
      </c>
      <c r="I224" s="41"/>
      <c r="J224" s="89">
        <f t="shared" si="46"/>
        <v>4.8876530000000002</v>
      </c>
      <c r="K224" s="89">
        <f t="shared" si="47"/>
        <v>46.432703500000002</v>
      </c>
    </row>
    <row r="225" spans="1:11" x14ac:dyDescent="0.25">
      <c r="A225" s="3" t="s">
        <v>189</v>
      </c>
      <c r="B225" s="34" t="s">
        <v>443</v>
      </c>
      <c r="C225" s="3">
        <v>88310</v>
      </c>
      <c r="D225" s="34" t="s">
        <v>15</v>
      </c>
      <c r="E225" s="3" t="s">
        <v>5</v>
      </c>
      <c r="F225" s="34">
        <v>8.1639999999999997</v>
      </c>
      <c r="G225" s="36">
        <v>25.98</v>
      </c>
      <c r="H225" s="88">
        <f t="shared" si="43"/>
        <v>212.10072</v>
      </c>
      <c r="I225" s="41"/>
      <c r="J225" s="89">
        <f t="shared" si="46"/>
        <v>6.9808259999999995</v>
      </c>
      <c r="K225" s="89">
        <f t="shared" si="47"/>
        <v>56.991463463999999</v>
      </c>
    </row>
    <row r="226" spans="1:11" x14ac:dyDescent="0.25">
      <c r="A226" s="3" t="s">
        <v>190</v>
      </c>
      <c r="B226" s="34" t="s">
        <v>443</v>
      </c>
      <c r="C226" s="3">
        <v>4791</v>
      </c>
      <c r="D226" s="34" t="s">
        <v>9</v>
      </c>
      <c r="E226" s="3" t="s">
        <v>89</v>
      </c>
      <c r="F226" s="34">
        <v>1.2873000000000001</v>
      </c>
      <c r="G226" s="36">
        <v>22.38</v>
      </c>
      <c r="H226" s="88">
        <f t="shared" si="43"/>
        <v>28.809774000000001</v>
      </c>
      <c r="I226" s="41"/>
      <c r="J226" s="89">
        <f t="shared" si="46"/>
        <v>6.0135059999999996</v>
      </c>
      <c r="K226" s="89">
        <f t="shared" si="47"/>
        <v>7.7411862738000004</v>
      </c>
    </row>
    <row r="227" spans="1:11" x14ac:dyDescent="0.25">
      <c r="A227" s="3" t="s">
        <v>191</v>
      </c>
      <c r="B227" s="34" t="s">
        <v>443</v>
      </c>
      <c r="C227" s="3">
        <v>4792</v>
      </c>
      <c r="D227" s="34" t="s">
        <v>104</v>
      </c>
      <c r="E227" s="3" t="s">
        <v>87</v>
      </c>
      <c r="F227" s="34">
        <v>13.683999999999999</v>
      </c>
      <c r="G227" s="36">
        <v>154.88</v>
      </c>
      <c r="H227" s="88">
        <f t="shared" si="43"/>
        <v>2119.3779199999999</v>
      </c>
      <c r="I227" s="41"/>
      <c r="J227" s="89">
        <f t="shared" si="46"/>
        <v>41.616256</v>
      </c>
      <c r="K227" s="89">
        <f t="shared" si="47"/>
        <v>569.47684710399994</v>
      </c>
    </row>
    <row r="228" spans="1:11" x14ac:dyDescent="0.25">
      <c r="A228" s="3" t="s">
        <v>192</v>
      </c>
      <c r="B228" s="34" t="s">
        <v>443</v>
      </c>
      <c r="C228" s="3">
        <v>95276</v>
      </c>
      <c r="D228" s="34" t="s">
        <v>132</v>
      </c>
      <c r="E228" s="3" t="s">
        <v>22</v>
      </c>
      <c r="F228" s="34">
        <v>0.2195</v>
      </c>
      <c r="G228" s="36">
        <v>2.62</v>
      </c>
      <c r="H228" s="88">
        <f t="shared" si="43"/>
        <v>0.57508999999999999</v>
      </c>
      <c r="I228" s="41"/>
      <c r="J228" s="89">
        <f t="shared" si="46"/>
        <v>0.70399400000000001</v>
      </c>
      <c r="K228" s="89">
        <f t="shared" si="47"/>
        <v>0.154526683</v>
      </c>
    </row>
    <row r="229" spans="1:11" ht="15.75" thickBot="1" x14ac:dyDescent="0.3">
      <c r="A229" s="91" t="s">
        <v>193</v>
      </c>
      <c r="B229" s="35" t="s">
        <v>443</v>
      </c>
      <c r="C229" s="91">
        <v>95277</v>
      </c>
      <c r="D229" s="35" t="s">
        <v>133</v>
      </c>
      <c r="E229" s="91" t="s">
        <v>23</v>
      </c>
      <c r="F229" s="35">
        <v>2.0720799999999997</v>
      </c>
      <c r="G229" s="92">
        <v>0.38</v>
      </c>
      <c r="H229" s="88">
        <f t="shared" si="43"/>
        <v>0.78739039999999993</v>
      </c>
      <c r="I229" s="45"/>
      <c r="J229" s="89">
        <f t="shared" si="46"/>
        <v>0.102106</v>
      </c>
      <c r="K229" s="89">
        <f t="shared" si="47"/>
        <v>0.21157180047999999</v>
      </c>
    </row>
    <row r="230" spans="1:11" ht="16.5" thickBot="1" x14ac:dyDescent="0.3">
      <c r="A230" s="133" t="s">
        <v>211</v>
      </c>
      <c r="B230" s="134"/>
      <c r="C230" s="134"/>
      <c r="D230" s="134"/>
      <c r="E230" s="134"/>
      <c r="F230" s="134"/>
      <c r="G230" s="40" t="s">
        <v>102</v>
      </c>
      <c r="H230" s="18">
        <f>SUM(H231:H241)</f>
        <v>428.77986399999992</v>
      </c>
      <c r="I230" s="18"/>
      <c r="J230" s="18"/>
      <c r="K230" s="96"/>
    </row>
    <row r="231" spans="1:11" ht="30" x14ac:dyDescent="0.25">
      <c r="A231" s="37" t="s">
        <v>195</v>
      </c>
      <c r="B231" s="38" t="s">
        <v>443</v>
      </c>
      <c r="C231" s="37">
        <v>91946</v>
      </c>
      <c r="D231" s="38" t="s">
        <v>95</v>
      </c>
      <c r="E231" s="37" t="s">
        <v>4</v>
      </c>
      <c r="F231" s="38">
        <v>2</v>
      </c>
      <c r="G231" s="39">
        <v>7.44</v>
      </c>
      <c r="H231" s="88">
        <f t="shared" ref="H231:H241" si="48">F231*G231</f>
        <v>14.88</v>
      </c>
      <c r="I231" s="90"/>
      <c r="J231" s="89">
        <f t="shared" ref="J231" si="49">$K$5*G231</f>
        <v>1.999128</v>
      </c>
      <c r="K231" s="89">
        <f t="shared" ref="K231" si="50">$K$5*H231</f>
        <v>3.998256</v>
      </c>
    </row>
    <row r="232" spans="1:11" x14ac:dyDescent="0.25">
      <c r="A232" s="3" t="s">
        <v>196</v>
      </c>
      <c r="B232" s="34" t="s">
        <v>443</v>
      </c>
      <c r="C232" s="3">
        <v>91952</v>
      </c>
      <c r="D232" s="34" t="s">
        <v>96</v>
      </c>
      <c r="E232" s="3" t="s">
        <v>4</v>
      </c>
      <c r="F232" s="34">
        <v>2</v>
      </c>
      <c r="G232" s="36">
        <v>16.72</v>
      </c>
      <c r="H232" s="88">
        <f t="shared" si="48"/>
        <v>33.44</v>
      </c>
      <c r="I232" s="41"/>
      <c r="J232" s="89">
        <f t="shared" ref="J232:J241" si="51">$K$5*G232</f>
        <v>4.4926639999999995</v>
      </c>
      <c r="K232" s="89">
        <f t="shared" ref="K232:K241" si="52">$K$5*H232</f>
        <v>8.9853279999999991</v>
      </c>
    </row>
    <row r="233" spans="1:11" x14ac:dyDescent="0.25">
      <c r="A233" s="3" t="s">
        <v>197</v>
      </c>
      <c r="B233" s="34" t="s">
        <v>443</v>
      </c>
      <c r="C233" s="3">
        <v>3799</v>
      </c>
      <c r="D233" s="34" t="s">
        <v>180</v>
      </c>
      <c r="E233" s="3" t="s">
        <v>4</v>
      </c>
      <c r="F233" s="34">
        <v>2</v>
      </c>
      <c r="G233" s="36">
        <v>70.790000000000006</v>
      </c>
      <c r="H233" s="88">
        <f t="shared" si="48"/>
        <v>141.58000000000001</v>
      </c>
      <c r="I233" s="41"/>
      <c r="J233" s="89">
        <f t="shared" si="51"/>
        <v>19.021273000000001</v>
      </c>
      <c r="K233" s="89">
        <f t="shared" si="52"/>
        <v>38.042546000000002</v>
      </c>
    </row>
    <row r="234" spans="1:11" x14ac:dyDescent="0.25">
      <c r="A234" s="3" t="s">
        <v>198</v>
      </c>
      <c r="B234" s="34" t="s">
        <v>443</v>
      </c>
      <c r="C234" s="3">
        <v>88247</v>
      </c>
      <c r="D234" s="34" t="s">
        <v>98</v>
      </c>
      <c r="E234" s="3" t="s">
        <v>5</v>
      </c>
      <c r="F234" s="34">
        <v>2.4054000000000002</v>
      </c>
      <c r="G234" s="36">
        <v>19.3</v>
      </c>
      <c r="H234" s="88">
        <f t="shared" si="48"/>
        <v>46.424220000000005</v>
      </c>
      <c r="I234" s="41"/>
      <c r="J234" s="89">
        <f t="shared" si="51"/>
        <v>5.1859099999999998</v>
      </c>
      <c r="K234" s="89">
        <f t="shared" si="52"/>
        <v>12.474187914000002</v>
      </c>
    </row>
    <row r="235" spans="1:11" x14ac:dyDescent="0.25">
      <c r="A235" s="3" t="s">
        <v>199</v>
      </c>
      <c r="B235" s="34" t="s">
        <v>443</v>
      </c>
      <c r="C235" s="3">
        <v>88264</v>
      </c>
      <c r="D235" s="34" t="s">
        <v>11</v>
      </c>
      <c r="E235" s="3" t="s">
        <v>5</v>
      </c>
      <c r="F235" s="34">
        <v>2.8887999999999998</v>
      </c>
      <c r="G235" s="36">
        <v>25.13</v>
      </c>
      <c r="H235" s="88">
        <f t="shared" si="48"/>
        <v>72.59554399999999</v>
      </c>
      <c r="I235" s="41"/>
      <c r="J235" s="89">
        <f t="shared" si="51"/>
        <v>6.7524309999999996</v>
      </c>
      <c r="K235" s="89">
        <f t="shared" si="52"/>
        <v>19.506422672799996</v>
      </c>
    </row>
    <row r="236" spans="1:11" ht="30" x14ac:dyDescent="0.25">
      <c r="A236" s="3" t="s">
        <v>200</v>
      </c>
      <c r="B236" s="34" t="s">
        <v>443</v>
      </c>
      <c r="C236" s="3">
        <v>91998</v>
      </c>
      <c r="D236" s="34" t="s">
        <v>97</v>
      </c>
      <c r="E236" s="3" t="s">
        <v>4</v>
      </c>
      <c r="F236" s="3">
        <v>1</v>
      </c>
      <c r="G236" s="36">
        <v>18.09</v>
      </c>
      <c r="H236" s="88">
        <f t="shared" si="48"/>
        <v>18.09</v>
      </c>
      <c r="I236" s="41"/>
      <c r="J236" s="89">
        <f t="shared" si="51"/>
        <v>4.8607829999999996</v>
      </c>
      <c r="K236" s="89">
        <f t="shared" si="52"/>
        <v>4.8607829999999996</v>
      </c>
    </row>
    <row r="237" spans="1:11" x14ac:dyDescent="0.25">
      <c r="A237" s="3" t="s">
        <v>477</v>
      </c>
      <c r="B237" s="34" t="s">
        <v>443</v>
      </c>
      <c r="C237" s="3">
        <v>38083</v>
      </c>
      <c r="D237" s="34" t="s">
        <v>99</v>
      </c>
      <c r="E237" s="3" t="s">
        <v>4</v>
      </c>
      <c r="F237" s="3">
        <v>2</v>
      </c>
      <c r="G237" s="36">
        <v>35.01</v>
      </c>
      <c r="H237" s="88">
        <f t="shared" si="48"/>
        <v>70.02</v>
      </c>
      <c r="I237" s="41"/>
      <c r="J237" s="89">
        <f t="shared" si="51"/>
        <v>9.4071869999999986</v>
      </c>
      <c r="K237" s="89">
        <f t="shared" si="52"/>
        <v>18.814373999999997</v>
      </c>
    </row>
    <row r="238" spans="1:11" x14ac:dyDescent="0.25">
      <c r="A238" s="3" t="s">
        <v>478</v>
      </c>
      <c r="B238" s="34" t="s">
        <v>443</v>
      </c>
      <c r="C238" s="3">
        <v>1014</v>
      </c>
      <c r="D238" s="34" t="s">
        <v>252</v>
      </c>
      <c r="E238" s="3" t="s">
        <v>2</v>
      </c>
      <c r="F238" s="34">
        <v>5</v>
      </c>
      <c r="G238" s="36">
        <v>1.1499999999999999</v>
      </c>
      <c r="H238" s="88">
        <f t="shared" si="48"/>
        <v>5.75</v>
      </c>
      <c r="I238" s="41"/>
      <c r="J238" s="89">
        <f t="shared" si="51"/>
        <v>0.30900499999999997</v>
      </c>
      <c r="K238" s="89">
        <f t="shared" si="52"/>
        <v>1.5450249999999999</v>
      </c>
    </row>
    <row r="239" spans="1:11" x14ac:dyDescent="0.25">
      <c r="A239" s="3" t="s">
        <v>479</v>
      </c>
      <c r="B239" s="34" t="s">
        <v>443</v>
      </c>
      <c r="C239" s="3">
        <v>1013</v>
      </c>
      <c r="D239" s="34" t="s">
        <v>253</v>
      </c>
      <c r="E239" s="3" t="s">
        <v>2</v>
      </c>
      <c r="F239" s="34">
        <v>10.69</v>
      </c>
      <c r="G239" s="36">
        <v>0.72</v>
      </c>
      <c r="H239" s="88">
        <f t="shared" si="48"/>
        <v>7.6967999999999996</v>
      </c>
      <c r="I239" s="41"/>
      <c r="J239" s="89">
        <f t="shared" si="51"/>
        <v>0.193464</v>
      </c>
      <c r="K239" s="89">
        <f t="shared" si="52"/>
        <v>2.0681301599999999</v>
      </c>
    </row>
    <row r="240" spans="1:11" x14ac:dyDescent="0.25">
      <c r="A240" s="3" t="s">
        <v>480</v>
      </c>
      <c r="B240" s="34" t="s">
        <v>443</v>
      </c>
      <c r="C240" s="3">
        <v>39243</v>
      </c>
      <c r="D240" s="34" t="s">
        <v>241</v>
      </c>
      <c r="E240" s="3" t="s">
        <v>88</v>
      </c>
      <c r="F240" s="34">
        <v>10.169999999999998</v>
      </c>
      <c r="G240" s="36">
        <v>1.77</v>
      </c>
      <c r="H240" s="88">
        <f t="shared" si="48"/>
        <v>18.000899999999998</v>
      </c>
      <c r="I240" s="41"/>
      <c r="J240" s="89">
        <f t="shared" si="51"/>
        <v>0.47559899999999999</v>
      </c>
      <c r="K240" s="89">
        <f t="shared" si="52"/>
        <v>4.8368418299999991</v>
      </c>
    </row>
    <row r="241" spans="1:11" ht="15.75" thickBot="1" x14ac:dyDescent="0.3">
      <c r="A241" s="91" t="s">
        <v>481</v>
      </c>
      <c r="B241" s="35" t="s">
        <v>443</v>
      </c>
      <c r="C241" s="91">
        <v>21127</v>
      </c>
      <c r="D241" s="35" t="s">
        <v>101</v>
      </c>
      <c r="E241" s="91" t="s">
        <v>4</v>
      </c>
      <c r="F241" s="35">
        <v>0.09</v>
      </c>
      <c r="G241" s="92">
        <v>3.36</v>
      </c>
      <c r="H241" s="88">
        <f t="shared" si="48"/>
        <v>0.3024</v>
      </c>
      <c r="I241" s="45"/>
      <c r="J241" s="89">
        <f t="shared" si="51"/>
        <v>0.90283199999999997</v>
      </c>
      <c r="K241" s="89">
        <f t="shared" si="52"/>
        <v>8.1254880000000002E-2</v>
      </c>
    </row>
    <row r="242" spans="1:11" ht="19.5" thickBot="1" x14ac:dyDescent="0.3">
      <c r="A242" s="135" t="s">
        <v>482</v>
      </c>
      <c r="B242" s="136"/>
      <c r="C242" s="136"/>
      <c r="D242" s="136"/>
      <c r="E242" s="136"/>
      <c r="F242" s="136"/>
      <c r="G242" s="93" t="s">
        <v>102</v>
      </c>
      <c r="H242" s="94">
        <f>SUM(H243,H258)</f>
        <v>3437.8434745599998</v>
      </c>
      <c r="I242" s="94"/>
      <c r="J242" s="94"/>
      <c r="K242" s="95"/>
    </row>
    <row r="243" spans="1:11" ht="16.5" thickBot="1" x14ac:dyDescent="0.3">
      <c r="A243" s="133" t="s">
        <v>483</v>
      </c>
      <c r="B243" s="134"/>
      <c r="C243" s="134"/>
      <c r="D243" s="134"/>
      <c r="E243" s="134"/>
      <c r="F243" s="134"/>
      <c r="G243" s="40" t="s">
        <v>102</v>
      </c>
      <c r="H243" s="18">
        <f>SUM(H244:H257)</f>
        <v>2359.0756785600001</v>
      </c>
      <c r="I243" s="18"/>
      <c r="J243" s="18"/>
      <c r="K243" s="96"/>
    </row>
    <row r="244" spans="1:11" x14ac:dyDescent="0.25">
      <c r="A244" s="37" t="s">
        <v>212</v>
      </c>
      <c r="B244" s="38" t="s">
        <v>443</v>
      </c>
      <c r="C244" s="37">
        <v>88316</v>
      </c>
      <c r="D244" s="38" t="s">
        <v>250</v>
      </c>
      <c r="E244" s="37" t="s">
        <v>5</v>
      </c>
      <c r="F244" s="38">
        <v>10.733814000000001</v>
      </c>
      <c r="G244" s="39">
        <v>19.14</v>
      </c>
      <c r="H244" s="88">
        <f t="shared" ref="H244:H257" si="53">F244*G244</f>
        <v>205.44519996000002</v>
      </c>
      <c r="I244" s="90"/>
      <c r="J244" s="89">
        <f t="shared" ref="J244" si="54">$K$5*G244</f>
        <v>5.1429179999999999</v>
      </c>
      <c r="K244" s="89">
        <f t="shared" ref="K244" si="55">$K$5*H244</f>
        <v>55.203125229252002</v>
      </c>
    </row>
    <row r="245" spans="1:11" ht="30" x14ac:dyDescent="0.25">
      <c r="A245" s="3" t="s">
        <v>213</v>
      </c>
      <c r="B245" s="34" t="s">
        <v>357</v>
      </c>
      <c r="C245" s="3" t="s">
        <v>534</v>
      </c>
      <c r="D245" s="34" t="s">
        <v>536</v>
      </c>
      <c r="E245" s="3" t="s">
        <v>87</v>
      </c>
      <c r="F245" s="34">
        <v>7.49</v>
      </c>
      <c r="G245" s="36">
        <v>78.88</v>
      </c>
      <c r="H245" s="88">
        <f t="shared" si="53"/>
        <v>590.81119999999999</v>
      </c>
      <c r="I245" s="41"/>
      <c r="J245" s="89">
        <f t="shared" ref="J245:J257" si="56">$K$5*G245</f>
        <v>21.195055999999997</v>
      </c>
      <c r="K245" s="89">
        <f t="shared" ref="K245:K257" si="57">$K$5*H245</f>
        <v>158.75096944000001</v>
      </c>
    </row>
    <row r="246" spans="1:11" ht="30" x14ac:dyDescent="0.25">
      <c r="A246" s="3" t="s">
        <v>214</v>
      </c>
      <c r="B246" s="34" t="s">
        <v>443</v>
      </c>
      <c r="C246" s="3">
        <v>4430</v>
      </c>
      <c r="D246" s="34" t="s">
        <v>90</v>
      </c>
      <c r="E246" s="3" t="s">
        <v>88</v>
      </c>
      <c r="F246" s="34">
        <v>0.77699999999999991</v>
      </c>
      <c r="G246" s="36">
        <v>8.0500000000000007</v>
      </c>
      <c r="H246" s="88">
        <f t="shared" si="53"/>
        <v>6.2548500000000002</v>
      </c>
      <c r="I246" s="41"/>
      <c r="J246" s="89">
        <f t="shared" si="56"/>
        <v>2.1630350000000003</v>
      </c>
      <c r="K246" s="89">
        <f t="shared" si="57"/>
        <v>1.680678195</v>
      </c>
    </row>
    <row r="247" spans="1:11" x14ac:dyDescent="0.25">
      <c r="A247" s="3" t="s">
        <v>215</v>
      </c>
      <c r="B247" s="34" t="s">
        <v>443</v>
      </c>
      <c r="C247" s="3">
        <v>5061</v>
      </c>
      <c r="D247" s="34" t="s">
        <v>91</v>
      </c>
      <c r="E247" s="3" t="s">
        <v>89</v>
      </c>
      <c r="F247" s="34">
        <v>3.108E-2</v>
      </c>
      <c r="G247" s="36">
        <v>10.9</v>
      </c>
      <c r="H247" s="88">
        <f t="shared" si="53"/>
        <v>0.33877200000000002</v>
      </c>
      <c r="I247" s="41"/>
      <c r="J247" s="89">
        <f t="shared" si="56"/>
        <v>2.92883</v>
      </c>
      <c r="K247" s="89">
        <f t="shared" si="57"/>
        <v>9.1028036399999998E-2</v>
      </c>
    </row>
    <row r="248" spans="1:11" x14ac:dyDescent="0.25">
      <c r="A248" s="3" t="s">
        <v>216</v>
      </c>
      <c r="B248" s="34" t="s">
        <v>443</v>
      </c>
      <c r="C248" s="3">
        <v>6186</v>
      </c>
      <c r="D248" s="34" t="s">
        <v>92</v>
      </c>
      <c r="E248" s="3" t="s">
        <v>88</v>
      </c>
      <c r="F248" s="34">
        <v>5.18</v>
      </c>
      <c r="G248" s="36">
        <v>6.94</v>
      </c>
      <c r="H248" s="88">
        <f t="shared" si="53"/>
        <v>35.949199999999998</v>
      </c>
      <c r="I248" s="41"/>
      <c r="J248" s="89">
        <f t="shared" si="56"/>
        <v>1.864778</v>
      </c>
      <c r="K248" s="89">
        <f t="shared" si="57"/>
        <v>9.6595500399999992</v>
      </c>
    </row>
    <row r="249" spans="1:11" x14ac:dyDescent="0.25">
      <c r="A249" s="3" t="s">
        <v>217</v>
      </c>
      <c r="B249" s="34" t="s">
        <v>443</v>
      </c>
      <c r="C249" s="3">
        <v>88262</v>
      </c>
      <c r="D249" s="34" t="s">
        <v>93</v>
      </c>
      <c r="E249" s="3" t="s">
        <v>5</v>
      </c>
      <c r="F249" s="34">
        <v>0.77699999999999991</v>
      </c>
      <c r="G249" s="36">
        <v>24.73</v>
      </c>
      <c r="H249" s="88">
        <f t="shared" si="53"/>
        <v>19.215209999999999</v>
      </c>
      <c r="I249" s="41"/>
      <c r="J249" s="89">
        <f t="shared" si="56"/>
        <v>6.6449509999999998</v>
      </c>
      <c r="K249" s="89">
        <f t="shared" si="57"/>
        <v>5.1631269269999995</v>
      </c>
    </row>
    <row r="250" spans="1:11" x14ac:dyDescent="0.25">
      <c r="A250" s="3" t="s">
        <v>218</v>
      </c>
      <c r="B250" s="34" t="s">
        <v>443</v>
      </c>
      <c r="C250" s="3">
        <v>6090</v>
      </c>
      <c r="D250" s="34" t="s">
        <v>17</v>
      </c>
      <c r="E250" s="3" t="s">
        <v>58</v>
      </c>
      <c r="F250" s="34">
        <v>1.1984000000000001</v>
      </c>
      <c r="G250" s="36">
        <v>13.2</v>
      </c>
      <c r="H250" s="88">
        <f t="shared" si="53"/>
        <v>15.81888</v>
      </c>
      <c r="I250" s="41"/>
      <c r="J250" s="89">
        <f t="shared" si="56"/>
        <v>3.5468399999999995</v>
      </c>
      <c r="K250" s="89">
        <f t="shared" si="57"/>
        <v>4.2505330560000001</v>
      </c>
    </row>
    <row r="251" spans="1:11" x14ac:dyDescent="0.25">
      <c r="A251" s="3" t="s">
        <v>219</v>
      </c>
      <c r="B251" s="34" t="s">
        <v>443</v>
      </c>
      <c r="C251" s="3">
        <v>88310</v>
      </c>
      <c r="D251" s="34" t="s">
        <v>15</v>
      </c>
      <c r="E251" s="3" t="s">
        <v>5</v>
      </c>
      <c r="F251" s="34">
        <v>1.60286</v>
      </c>
      <c r="G251" s="36">
        <v>25.98</v>
      </c>
      <c r="H251" s="88">
        <f t="shared" si="53"/>
        <v>41.642302799999996</v>
      </c>
      <c r="I251" s="41"/>
      <c r="J251" s="89">
        <f t="shared" si="56"/>
        <v>6.9808259999999995</v>
      </c>
      <c r="K251" s="89">
        <f t="shared" si="57"/>
        <v>11.189286762359998</v>
      </c>
    </row>
    <row r="252" spans="1:11" x14ac:dyDescent="0.25">
      <c r="A252" s="3" t="s">
        <v>220</v>
      </c>
      <c r="B252" s="34" t="s">
        <v>443</v>
      </c>
      <c r="C252" s="3">
        <v>7356</v>
      </c>
      <c r="D252" s="34" t="s">
        <v>94</v>
      </c>
      <c r="E252" s="3" t="s">
        <v>58</v>
      </c>
      <c r="F252" s="34">
        <v>2.4717000000000002</v>
      </c>
      <c r="G252" s="36">
        <v>18.190000000000001</v>
      </c>
      <c r="H252" s="88">
        <f t="shared" si="53"/>
        <v>44.960223000000006</v>
      </c>
      <c r="I252" s="41"/>
      <c r="J252" s="89">
        <f t="shared" si="56"/>
        <v>4.8876530000000002</v>
      </c>
      <c r="K252" s="89">
        <f t="shared" si="57"/>
        <v>12.080811920100002</v>
      </c>
    </row>
    <row r="253" spans="1:11" x14ac:dyDescent="0.25">
      <c r="A253" s="3" t="s">
        <v>221</v>
      </c>
      <c r="B253" s="34" t="s">
        <v>443</v>
      </c>
      <c r="C253" s="3">
        <v>4791</v>
      </c>
      <c r="D253" s="34" t="s">
        <v>9</v>
      </c>
      <c r="E253" s="3" t="s">
        <v>89</v>
      </c>
      <c r="F253" s="34">
        <v>0.7258</v>
      </c>
      <c r="G253" s="36">
        <v>22.38</v>
      </c>
      <c r="H253" s="88">
        <f t="shared" si="53"/>
        <v>16.243403999999998</v>
      </c>
      <c r="I253" s="41"/>
      <c r="J253" s="89">
        <f t="shared" si="56"/>
        <v>6.0135059999999996</v>
      </c>
      <c r="K253" s="89">
        <f t="shared" si="57"/>
        <v>4.3646026547999996</v>
      </c>
    </row>
    <row r="254" spans="1:11" x14ac:dyDescent="0.25">
      <c r="A254" s="3" t="s">
        <v>222</v>
      </c>
      <c r="B254" s="34" t="s">
        <v>443</v>
      </c>
      <c r="C254" s="3">
        <v>4792</v>
      </c>
      <c r="D254" s="34" t="s">
        <v>104</v>
      </c>
      <c r="E254" s="3" t="s">
        <v>87</v>
      </c>
      <c r="F254" s="34">
        <v>8.4804000000000013</v>
      </c>
      <c r="G254" s="36">
        <v>154.88</v>
      </c>
      <c r="H254" s="88">
        <f t="shared" si="53"/>
        <v>1313.4443520000002</v>
      </c>
      <c r="I254" s="41"/>
      <c r="J254" s="89">
        <f t="shared" si="56"/>
        <v>41.616256</v>
      </c>
      <c r="K254" s="89">
        <f t="shared" si="57"/>
        <v>352.92249738240002</v>
      </c>
    </row>
    <row r="255" spans="1:11" x14ac:dyDescent="0.25">
      <c r="A255" s="3" t="s">
        <v>223</v>
      </c>
      <c r="B255" s="34" t="s">
        <v>443</v>
      </c>
      <c r="C255" s="3">
        <v>88309</v>
      </c>
      <c r="D255" s="34" t="s">
        <v>14</v>
      </c>
      <c r="E255" s="3" t="s">
        <v>5</v>
      </c>
      <c r="F255" s="34">
        <v>2.7226400000000002</v>
      </c>
      <c r="G255" s="36">
        <v>24.89</v>
      </c>
      <c r="H255" s="88">
        <f t="shared" si="53"/>
        <v>67.766509600000006</v>
      </c>
      <c r="I255" s="41"/>
      <c r="J255" s="89">
        <f t="shared" si="56"/>
        <v>6.6879429999999997</v>
      </c>
      <c r="K255" s="89">
        <f t="shared" si="57"/>
        <v>18.208861129520002</v>
      </c>
    </row>
    <row r="256" spans="1:11" x14ac:dyDescent="0.25">
      <c r="A256" s="3" t="s">
        <v>224</v>
      </c>
      <c r="B256" s="34" t="s">
        <v>443</v>
      </c>
      <c r="C256" s="3">
        <v>95276</v>
      </c>
      <c r="D256" s="34" t="s">
        <v>132</v>
      </c>
      <c r="E256" s="3" t="s">
        <v>22</v>
      </c>
      <c r="F256" s="34">
        <v>0.191</v>
      </c>
      <c r="G256" s="36">
        <v>2.62</v>
      </c>
      <c r="H256" s="88">
        <f t="shared" si="53"/>
        <v>0.50041999999999998</v>
      </c>
      <c r="I256" s="41"/>
      <c r="J256" s="89">
        <f t="shared" si="56"/>
        <v>0.70399400000000001</v>
      </c>
      <c r="K256" s="89">
        <f t="shared" si="57"/>
        <v>0.13446285399999999</v>
      </c>
    </row>
    <row r="257" spans="1:11" ht="15.75" thickBot="1" x14ac:dyDescent="0.3">
      <c r="A257" s="91" t="s">
        <v>225</v>
      </c>
      <c r="B257" s="35" t="s">
        <v>443</v>
      </c>
      <c r="C257" s="91">
        <v>95277</v>
      </c>
      <c r="D257" s="35" t="s">
        <v>133</v>
      </c>
      <c r="E257" s="91" t="s">
        <v>23</v>
      </c>
      <c r="F257" s="35">
        <v>1.8030399999999998</v>
      </c>
      <c r="G257" s="92">
        <v>0.38</v>
      </c>
      <c r="H257" s="88">
        <f t="shared" si="53"/>
        <v>0.68515519999999996</v>
      </c>
      <c r="I257" s="45"/>
      <c r="J257" s="89">
        <f t="shared" si="56"/>
        <v>0.102106</v>
      </c>
      <c r="K257" s="89">
        <f t="shared" si="57"/>
        <v>0.18410120223999998</v>
      </c>
    </row>
    <row r="258" spans="1:11" ht="16.5" thickBot="1" x14ac:dyDescent="0.3">
      <c r="A258" s="133" t="s">
        <v>211</v>
      </c>
      <c r="B258" s="134"/>
      <c r="C258" s="134"/>
      <c r="D258" s="134"/>
      <c r="E258" s="134"/>
      <c r="F258" s="134"/>
      <c r="G258" s="40" t="s">
        <v>102</v>
      </c>
      <c r="H258" s="18">
        <f>SUM(H259:H269)</f>
        <v>1078.7677959999999</v>
      </c>
      <c r="I258" s="18"/>
      <c r="J258" s="18"/>
      <c r="K258" s="96"/>
    </row>
    <row r="259" spans="1:11" ht="30" x14ac:dyDescent="0.25">
      <c r="A259" s="37" t="s">
        <v>226</v>
      </c>
      <c r="B259" s="38" t="s">
        <v>443</v>
      </c>
      <c r="C259" s="37">
        <v>91946</v>
      </c>
      <c r="D259" s="38" t="s">
        <v>95</v>
      </c>
      <c r="E259" s="37" t="s">
        <v>4</v>
      </c>
      <c r="F259" s="38">
        <v>2</v>
      </c>
      <c r="G259" s="39">
        <v>7.44</v>
      </c>
      <c r="H259" s="88">
        <f t="shared" ref="H259:H269" si="58">F259*G259</f>
        <v>14.88</v>
      </c>
      <c r="I259" s="90"/>
      <c r="J259" s="89">
        <f t="shared" ref="J259" si="59">$K$5*G259</f>
        <v>1.999128</v>
      </c>
      <c r="K259" s="89">
        <f t="shared" ref="K259" si="60">$K$5*H259</f>
        <v>3.998256</v>
      </c>
    </row>
    <row r="260" spans="1:11" ht="30" x14ac:dyDescent="0.25">
      <c r="A260" s="3" t="s">
        <v>227</v>
      </c>
      <c r="B260" s="34" t="s">
        <v>443</v>
      </c>
      <c r="C260" s="3">
        <v>91998</v>
      </c>
      <c r="D260" s="34" t="s">
        <v>97</v>
      </c>
      <c r="E260" s="3" t="s">
        <v>4</v>
      </c>
      <c r="F260" s="34">
        <v>2</v>
      </c>
      <c r="G260" s="36">
        <v>18.09</v>
      </c>
      <c r="H260" s="88">
        <f t="shared" si="58"/>
        <v>36.18</v>
      </c>
      <c r="I260" s="41"/>
      <c r="J260" s="89">
        <f t="shared" ref="J260:J269" si="61">$K$5*G260</f>
        <v>4.8607829999999996</v>
      </c>
      <c r="K260" s="89">
        <f t="shared" ref="K260:K269" si="62">$K$5*H260</f>
        <v>9.7215659999999993</v>
      </c>
    </row>
    <row r="261" spans="1:11" x14ac:dyDescent="0.25">
      <c r="A261" s="3" t="s">
        <v>258</v>
      </c>
      <c r="B261" s="34" t="s">
        <v>443</v>
      </c>
      <c r="C261" s="3">
        <v>88247</v>
      </c>
      <c r="D261" s="34" t="s">
        <v>98</v>
      </c>
      <c r="E261" s="3" t="s">
        <v>5</v>
      </c>
      <c r="F261" s="34">
        <v>4.5983000000000001</v>
      </c>
      <c r="G261" s="36">
        <v>19.3</v>
      </c>
      <c r="H261" s="88">
        <f t="shared" si="58"/>
        <v>88.747190000000003</v>
      </c>
      <c r="I261" s="41"/>
      <c r="J261" s="89">
        <f t="shared" si="61"/>
        <v>5.1859099999999998</v>
      </c>
      <c r="K261" s="89">
        <f t="shared" si="62"/>
        <v>23.846369953</v>
      </c>
    </row>
    <row r="262" spans="1:11" x14ac:dyDescent="0.25">
      <c r="A262" s="3" t="s">
        <v>228</v>
      </c>
      <c r="B262" s="34" t="s">
        <v>443</v>
      </c>
      <c r="C262" s="3">
        <v>88264</v>
      </c>
      <c r="D262" s="34" t="s">
        <v>11</v>
      </c>
      <c r="E262" s="3" t="s">
        <v>5</v>
      </c>
      <c r="F262" s="34">
        <v>6.2902000000000005</v>
      </c>
      <c r="G262" s="36">
        <v>25.13</v>
      </c>
      <c r="H262" s="88">
        <f t="shared" si="58"/>
        <v>158.07272600000002</v>
      </c>
      <c r="I262" s="41"/>
      <c r="J262" s="89">
        <f t="shared" si="61"/>
        <v>6.7524309999999996</v>
      </c>
      <c r="K262" s="89">
        <f t="shared" si="62"/>
        <v>42.474141476200003</v>
      </c>
    </row>
    <row r="263" spans="1:11" x14ac:dyDescent="0.25">
      <c r="A263" s="3" t="s">
        <v>229</v>
      </c>
      <c r="B263" s="34" t="s">
        <v>443</v>
      </c>
      <c r="C263" s="3">
        <v>39243</v>
      </c>
      <c r="D263" s="34" t="s">
        <v>241</v>
      </c>
      <c r="E263" s="3" t="s">
        <v>88</v>
      </c>
      <c r="F263" s="34">
        <v>10.75</v>
      </c>
      <c r="G263" s="36">
        <v>1.77</v>
      </c>
      <c r="H263" s="88">
        <f t="shared" si="58"/>
        <v>19.0275</v>
      </c>
      <c r="I263" s="41"/>
      <c r="J263" s="89">
        <f t="shared" si="61"/>
        <v>0.47559899999999999</v>
      </c>
      <c r="K263" s="89">
        <f t="shared" si="62"/>
        <v>5.1126892499999999</v>
      </c>
    </row>
    <row r="264" spans="1:11" x14ac:dyDescent="0.25">
      <c r="A264" s="3" t="s">
        <v>230</v>
      </c>
      <c r="B264" s="34" t="s">
        <v>443</v>
      </c>
      <c r="C264" s="3">
        <v>91924</v>
      </c>
      <c r="D264" s="34" t="s">
        <v>253</v>
      </c>
      <c r="E264" s="3" t="s">
        <v>2</v>
      </c>
      <c r="F264" s="34">
        <v>20.75</v>
      </c>
      <c r="G264" s="36">
        <v>1.94</v>
      </c>
      <c r="H264" s="88">
        <f t="shared" si="58"/>
        <v>40.254999999999995</v>
      </c>
      <c r="I264" s="41"/>
      <c r="J264" s="89">
        <f t="shared" si="61"/>
        <v>0.52127800000000002</v>
      </c>
      <c r="K264" s="89">
        <f t="shared" si="62"/>
        <v>10.816518499999999</v>
      </c>
    </row>
    <row r="265" spans="1:11" x14ac:dyDescent="0.25">
      <c r="A265" s="3" t="s">
        <v>231</v>
      </c>
      <c r="B265" s="34" t="s">
        <v>443</v>
      </c>
      <c r="C265" s="3">
        <v>91926</v>
      </c>
      <c r="D265" s="34" t="s">
        <v>252</v>
      </c>
      <c r="E265" s="3" t="s">
        <v>2</v>
      </c>
      <c r="F265" s="34">
        <v>10.75</v>
      </c>
      <c r="G265" s="36">
        <v>2.71</v>
      </c>
      <c r="H265" s="88">
        <f t="shared" si="58"/>
        <v>29.1325</v>
      </c>
      <c r="I265" s="41"/>
      <c r="J265" s="89">
        <f t="shared" si="61"/>
        <v>0.72817699999999996</v>
      </c>
      <c r="K265" s="89">
        <f t="shared" si="62"/>
        <v>7.8279027499999998</v>
      </c>
    </row>
    <row r="266" spans="1:11" x14ac:dyDescent="0.25">
      <c r="A266" s="3" t="s">
        <v>259</v>
      </c>
      <c r="B266" s="34" t="s">
        <v>443</v>
      </c>
      <c r="C266" s="3">
        <v>3799</v>
      </c>
      <c r="D266" s="34" t="s">
        <v>180</v>
      </c>
      <c r="E266" s="3" t="s">
        <v>4</v>
      </c>
      <c r="F266" s="34">
        <v>7</v>
      </c>
      <c r="G266" s="36">
        <v>70.790000000000006</v>
      </c>
      <c r="H266" s="88">
        <f t="shared" si="58"/>
        <v>495.53000000000003</v>
      </c>
      <c r="I266" s="41"/>
      <c r="J266" s="89">
        <f t="shared" si="61"/>
        <v>19.021273000000001</v>
      </c>
      <c r="K266" s="89">
        <f t="shared" si="62"/>
        <v>133.148911</v>
      </c>
    </row>
    <row r="267" spans="1:11" x14ac:dyDescent="0.25">
      <c r="A267" s="3" t="s">
        <v>232</v>
      </c>
      <c r="B267" s="34" t="s">
        <v>443</v>
      </c>
      <c r="C267" s="3">
        <v>38083</v>
      </c>
      <c r="D267" s="34" t="s">
        <v>99</v>
      </c>
      <c r="E267" s="3" t="s">
        <v>4</v>
      </c>
      <c r="F267" s="34">
        <v>4</v>
      </c>
      <c r="G267" s="36">
        <v>35.01</v>
      </c>
      <c r="H267" s="88">
        <f t="shared" si="58"/>
        <v>140.04</v>
      </c>
      <c r="I267" s="41"/>
      <c r="J267" s="89">
        <f t="shared" si="61"/>
        <v>9.4071869999999986</v>
      </c>
      <c r="K267" s="89">
        <f t="shared" si="62"/>
        <v>37.628747999999995</v>
      </c>
    </row>
    <row r="268" spans="1:11" x14ac:dyDescent="0.25">
      <c r="A268" s="3" t="s">
        <v>260</v>
      </c>
      <c r="B268" s="34" t="s">
        <v>443</v>
      </c>
      <c r="C268" s="3">
        <v>39598</v>
      </c>
      <c r="D268" s="34" t="s">
        <v>100</v>
      </c>
      <c r="E268" s="3" t="s">
        <v>88</v>
      </c>
      <c r="F268" s="34">
        <v>51.4</v>
      </c>
      <c r="G268" s="36">
        <v>1.1000000000000001</v>
      </c>
      <c r="H268" s="88">
        <f t="shared" si="58"/>
        <v>56.540000000000006</v>
      </c>
      <c r="I268" s="41"/>
      <c r="J268" s="89">
        <f t="shared" si="61"/>
        <v>0.29557</v>
      </c>
      <c r="K268" s="89">
        <f t="shared" si="62"/>
        <v>15.192298000000001</v>
      </c>
    </row>
    <row r="269" spans="1:11" ht="15.75" thickBot="1" x14ac:dyDescent="0.3">
      <c r="A269" s="91" t="s">
        <v>391</v>
      </c>
      <c r="B269" s="35" t="s">
        <v>443</v>
      </c>
      <c r="C269" s="91">
        <v>21127</v>
      </c>
      <c r="D269" s="35" t="s">
        <v>101</v>
      </c>
      <c r="E269" s="91" t="s">
        <v>4</v>
      </c>
      <c r="F269" s="35">
        <v>0.10799999999999998</v>
      </c>
      <c r="G269" s="92">
        <v>3.36</v>
      </c>
      <c r="H269" s="88">
        <f t="shared" si="58"/>
        <v>0.36287999999999992</v>
      </c>
      <c r="I269" s="45"/>
      <c r="J269" s="89">
        <f t="shared" si="61"/>
        <v>0.90283199999999997</v>
      </c>
      <c r="K269" s="89">
        <f t="shared" si="62"/>
        <v>9.7505855999999974E-2</v>
      </c>
    </row>
    <row r="270" spans="1:11" ht="19.5" thickBot="1" x14ac:dyDescent="0.3">
      <c r="A270" s="135" t="s">
        <v>484</v>
      </c>
      <c r="B270" s="136"/>
      <c r="C270" s="136"/>
      <c r="D270" s="136"/>
      <c r="E270" s="136"/>
      <c r="F270" s="136"/>
      <c r="G270" s="93" t="s">
        <v>102</v>
      </c>
      <c r="H270" s="94">
        <f>SUM(H271,H294)</f>
        <v>4595.2839046399995</v>
      </c>
      <c r="I270" s="94"/>
      <c r="J270" s="94"/>
      <c r="K270" s="95"/>
    </row>
    <row r="271" spans="1:11" ht="16.5" thickBot="1" x14ac:dyDescent="0.3">
      <c r="A271" s="133" t="s">
        <v>179</v>
      </c>
      <c r="B271" s="134"/>
      <c r="C271" s="134"/>
      <c r="D271" s="134"/>
      <c r="E271" s="134"/>
      <c r="F271" s="134"/>
      <c r="G271" s="40" t="s">
        <v>102</v>
      </c>
      <c r="H271" s="18">
        <f>SUM(H272:H293)</f>
        <v>4538.1751746399996</v>
      </c>
      <c r="I271" s="18"/>
      <c r="J271" s="18"/>
      <c r="K271" s="96"/>
    </row>
    <row r="272" spans="1:11" x14ac:dyDescent="0.25">
      <c r="A272" s="37" t="s">
        <v>392</v>
      </c>
      <c r="B272" s="38" t="s">
        <v>443</v>
      </c>
      <c r="C272" s="37">
        <v>88316</v>
      </c>
      <c r="D272" s="38" t="s">
        <v>250</v>
      </c>
      <c r="E272" s="37" t="s">
        <v>5</v>
      </c>
      <c r="F272" s="38">
        <v>13.483406</v>
      </c>
      <c r="G272" s="39">
        <v>19.14</v>
      </c>
      <c r="H272" s="88">
        <f t="shared" ref="H272:H293" si="63">F272*G272</f>
        <v>258.07239084000003</v>
      </c>
      <c r="I272" s="90"/>
      <c r="J272" s="89">
        <f t="shared" ref="J272" si="64">$K$5*G272</f>
        <v>5.1429179999999999</v>
      </c>
      <c r="K272" s="89">
        <f t="shared" ref="K272" si="65">$K$5*H272</f>
        <v>69.344051418708005</v>
      </c>
    </row>
    <row r="273" spans="1:11" ht="30" x14ac:dyDescent="0.25">
      <c r="A273" s="3" t="s">
        <v>393</v>
      </c>
      <c r="B273" s="34" t="s">
        <v>357</v>
      </c>
      <c r="C273" s="3" t="s">
        <v>534</v>
      </c>
      <c r="D273" s="34" t="s">
        <v>536</v>
      </c>
      <c r="E273" s="3" t="s">
        <v>87</v>
      </c>
      <c r="F273" s="34">
        <v>12.59</v>
      </c>
      <c r="G273" s="36">
        <v>78.88</v>
      </c>
      <c r="H273" s="88">
        <f t="shared" si="63"/>
        <v>993.09919999999988</v>
      </c>
      <c r="I273" s="41"/>
      <c r="J273" s="89">
        <f t="shared" ref="J273:J293" si="66">$K$5*G273</f>
        <v>21.195055999999997</v>
      </c>
      <c r="K273" s="89">
        <f t="shared" ref="K273:K293" si="67">$K$5*H273</f>
        <v>266.84575503999997</v>
      </c>
    </row>
    <row r="274" spans="1:11" ht="30" x14ac:dyDescent="0.25">
      <c r="A274" s="3" t="s">
        <v>394</v>
      </c>
      <c r="B274" s="34" t="s">
        <v>443</v>
      </c>
      <c r="C274" s="3">
        <v>4430</v>
      </c>
      <c r="D274" s="34" t="s">
        <v>90</v>
      </c>
      <c r="E274" s="3" t="s">
        <v>88</v>
      </c>
      <c r="F274" s="34">
        <v>1.3049999999999999</v>
      </c>
      <c r="G274" s="36">
        <v>8.0500000000000007</v>
      </c>
      <c r="H274" s="88">
        <f t="shared" si="63"/>
        <v>10.50525</v>
      </c>
      <c r="I274" s="41"/>
      <c r="J274" s="89">
        <f t="shared" si="66"/>
        <v>2.1630350000000003</v>
      </c>
      <c r="K274" s="89">
        <f t="shared" si="67"/>
        <v>2.8227606750000001</v>
      </c>
    </row>
    <row r="275" spans="1:11" x14ac:dyDescent="0.25">
      <c r="A275" s="3" t="s">
        <v>395</v>
      </c>
      <c r="B275" s="34" t="s">
        <v>443</v>
      </c>
      <c r="C275" s="3">
        <v>5061</v>
      </c>
      <c r="D275" s="34" t="s">
        <v>91</v>
      </c>
      <c r="E275" s="3" t="s">
        <v>89</v>
      </c>
      <c r="F275" s="34">
        <v>5.2199999999999996E-2</v>
      </c>
      <c r="G275" s="36">
        <v>10.9</v>
      </c>
      <c r="H275" s="88">
        <f t="shared" si="63"/>
        <v>0.56897999999999993</v>
      </c>
      <c r="I275" s="41"/>
      <c r="J275" s="89">
        <f t="shared" si="66"/>
        <v>2.92883</v>
      </c>
      <c r="K275" s="89">
        <f t="shared" si="67"/>
        <v>0.15288492599999998</v>
      </c>
    </row>
    <row r="276" spans="1:11" x14ac:dyDescent="0.25">
      <c r="A276" s="3" t="s">
        <v>396</v>
      </c>
      <c r="B276" s="34" t="s">
        <v>443</v>
      </c>
      <c r="C276" s="3">
        <v>6186</v>
      </c>
      <c r="D276" s="34" t="s">
        <v>92</v>
      </c>
      <c r="E276" s="3" t="s">
        <v>88</v>
      </c>
      <c r="F276" s="34">
        <v>8.6999999999999993</v>
      </c>
      <c r="G276" s="36">
        <v>6.94</v>
      </c>
      <c r="H276" s="88">
        <f t="shared" si="63"/>
        <v>60.378</v>
      </c>
      <c r="I276" s="41"/>
      <c r="J276" s="89">
        <f t="shared" si="66"/>
        <v>1.864778</v>
      </c>
      <c r="K276" s="89">
        <f t="shared" si="67"/>
        <v>16.2235686</v>
      </c>
    </row>
    <row r="277" spans="1:11" x14ac:dyDescent="0.25">
      <c r="A277" s="3" t="s">
        <v>397</v>
      </c>
      <c r="B277" s="34" t="s">
        <v>443</v>
      </c>
      <c r="C277" s="3">
        <v>88262</v>
      </c>
      <c r="D277" s="34" t="s">
        <v>93</v>
      </c>
      <c r="E277" s="3" t="s">
        <v>5</v>
      </c>
      <c r="F277" s="34">
        <v>1.3049999999999999</v>
      </c>
      <c r="G277" s="36">
        <v>24.73</v>
      </c>
      <c r="H277" s="88">
        <f t="shared" si="63"/>
        <v>32.272649999999999</v>
      </c>
      <c r="I277" s="41"/>
      <c r="J277" s="89">
        <f t="shared" si="66"/>
        <v>6.6449509999999998</v>
      </c>
      <c r="K277" s="89">
        <f t="shared" si="67"/>
        <v>8.6716610549999995</v>
      </c>
    </row>
    <row r="278" spans="1:11" x14ac:dyDescent="0.25">
      <c r="A278" s="3" t="s">
        <v>398</v>
      </c>
      <c r="B278" s="34" t="s">
        <v>443</v>
      </c>
      <c r="C278" s="3">
        <v>6090</v>
      </c>
      <c r="D278" s="34" t="s">
        <v>17</v>
      </c>
      <c r="E278" s="3" t="s">
        <v>58</v>
      </c>
      <c r="F278" s="34">
        <v>2.0144000000000002</v>
      </c>
      <c r="G278" s="36">
        <v>13.2</v>
      </c>
      <c r="H278" s="88">
        <f t="shared" si="63"/>
        <v>26.59008</v>
      </c>
      <c r="I278" s="41"/>
      <c r="J278" s="89">
        <f t="shared" si="66"/>
        <v>3.5468399999999995</v>
      </c>
      <c r="K278" s="89">
        <f t="shared" si="67"/>
        <v>7.144754496</v>
      </c>
    </row>
    <row r="279" spans="1:11" x14ac:dyDescent="0.25">
      <c r="A279" s="3" t="s">
        <v>399</v>
      </c>
      <c r="B279" s="34" t="s">
        <v>443</v>
      </c>
      <c r="C279" s="3">
        <v>88310</v>
      </c>
      <c r="D279" s="34" t="s">
        <v>15</v>
      </c>
      <c r="E279" s="3" t="s">
        <v>5</v>
      </c>
      <c r="F279" s="34">
        <v>2.6942599999999999</v>
      </c>
      <c r="G279" s="36">
        <v>25.98</v>
      </c>
      <c r="H279" s="88">
        <f t="shared" si="63"/>
        <v>69.996874800000001</v>
      </c>
      <c r="I279" s="41"/>
      <c r="J279" s="89">
        <f t="shared" si="66"/>
        <v>6.9808259999999995</v>
      </c>
      <c r="K279" s="89">
        <f t="shared" si="67"/>
        <v>18.808160258760001</v>
      </c>
    </row>
    <row r="280" spans="1:11" x14ac:dyDescent="0.25">
      <c r="A280" s="3" t="s">
        <v>400</v>
      </c>
      <c r="B280" s="34" t="s">
        <v>443</v>
      </c>
      <c r="C280" s="3">
        <v>7356</v>
      </c>
      <c r="D280" s="34" t="s">
        <v>94</v>
      </c>
      <c r="E280" s="3" t="s">
        <v>58</v>
      </c>
      <c r="F280" s="34">
        <v>4.1547000000000001</v>
      </c>
      <c r="G280" s="36">
        <v>18.190000000000001</v>
      </c>
      <c r="H280" s="88">
        <f t="shared" si="63"/>
        <v>75.573993000000002</v>
      </c>
      <c r="I280" s="41"/>
      <c r="J280" s="89">
        <f t="shared" si="66"/>
        <v>4.8876530000000002</v>
      </c>
      <c r="K280" s="89">
        <f t="shared" si="67"/>
        <v>20.306731919099999</v>
      </c>
    </row>
    <row r="281" spans="1:11" x14ac:dyDescent="0.25">
      <c r="A281" s="3" t="s">
        <v>401</v>
      </c>
      <c r="B281" s="34" t="s">
        <v>443</v>
      </c>
      <c r="C281" s="3">
        <v>4791</v>
      </c>
      <c r="D281" s="34" t="s">
        <v>9</v>
      </c>
      <c r="E281" s="3" t="s">
        <v>89</v>
      </c>
      <c r="F281" s="34">
        <v>1.0735000000000001</v>
      </c>
      <c r="G281" s="36">
        <v>22.38</v>
      </c>
      <c r="H281" s="88">
        <f t="shared" si="63"/>
        <v>24.024930000000001</v>
      </c>
      <c r="I281" s="41"/>
      <c r="J281" s="89">
        <f t="shared" si="66"/>
        <v>6.0135059999999996</v>
      </c>
      <c r="K281" s="89">
        <f t="shared" si="67"/>
        <v>6.4554986909999998</v>
      </c>
    </row>
    <row r="282" spans="1:11" x14ac:dyDescent="0.25">
      <c r="A282" s="3" t="s">
        <v>402</v>
      </c>
      <c r="B282" s="34" t="s">
        <v>443</v>
      </c>
      <c r="C282" s="3">
        <v>4792</v>
      </c>
      <c r="D282" s="34" t="s">
        <v>104</v>
      </c>
      <c r="E282" s="3" t="s">
        <v>87</v>
      </c>
      <c r="F282" s="34">
        <v>12.543000000000001</v>
      </c>
      <c r="G282" s="36">
        <v>154.88</v>
      </c>
      <c r="H282" s="88">
        <f t="shared" si="63"/>
        <v>1942.65984</v>
      </c>
      <c r="I282" s="41"/>
      <c r="J282" s="89">
        <f t="shared" si="66"/>
        <v>41.616256</v>
      </c>
      <c r="K282" s="89">
        <f t="shared" si="67"/>
        <v>521.99269900800005</v>
      </c>
    </row>
    <row r="283" spans="1:11" x14ac:dyDescent="0.25">
      <c r="A283" s="3" t="s">
        <v>403</v>
      </c>
      <c r="B283" s="34" t="s">
        <v>443</v>
      </c>
      <c r="C283" s="3">
        <v>90806</v>
      </c>
      <c r="D283" s="34" t="s">
        <v>276</v>
      </c>
      <c r="E283" s="3" t="s">
        <v>4</v>
      </c>
      <c r="F283" s="34">
        <v>1</v>
      </c>
      <c r="G283" s="36">
        <v>312.63</v>
      </c>
      <c r="H283" s="88">
        <f t="shared" si="63"/>
        <v>312.63</v>
      </c>
      <c r="I283" s="41"/>
      <c r="J283" s="89">
        <f t="shared" si="66"/>
        <v>84.003681</v>
      </c>
      <c r="K283" s="89">
        <f t="shared" si="67"/>
        <v>84.003681</v>
      </c>
    </row>
    <row r="284" spans="1:11" x14ac:dyDescent="0.25">
      <c r="A284" s="3" t="s">
        <v>404</v>
      </c>
      <c r="B284" s="34" t="s">
        <v>443</v>
      </c>
      <c r="C284" s="3">
        <v>90830</v>
      </c>
      <c r="D284" s="34" t="s">
        <v>277</v>
      </c>
      <c r="E284" s="3" t="s">
        <v>4</v>
      </c>
      <c r="F284" s="34">
        <v>1</v>
      </c>
      <c r="G284" s="36">
        <v>103.02</v>
      </c>
      <c r="H284" s="88">
        <f t="shared" si="63"/>
        <v>103.02</v>
      </c>
      <c r="I284" s="41"/>
      <c r="J284" s="89">
        <f t="shared" si="66"/>
        <v>27.681473999999998</v>
      </c>
      <c r="K284" s="89">
        <f t="shared" si="67"/>
        <v>27.681473999999998</v>
      </c>
    </row>
    <row r="285" spans="1:11" x14ac:dyDescent="0.25">
      <c r="A285" s="3" t="s">
        <v>405</v>
      </c>
      <c r="B285" s="34" t="s">
        <v>443</v>
      </c>
      <c r="C285" s="3">
        <v>91012</v>
      </c>
      <c r="D285" s="34" t="s">
        <v>27</v>
      </c>
      <c r="E285" s="3" t="s">
        <v>4</v>
      </c>
      <c r="F285" s="34">
        <v>1</v>
      </c>
      <c r="G285" s="36">
        <v>298.5</v>
      </c>
      <c r="H285" s="88">
        <f t="shared" si="63"/>
        <v>298.5</v>
      </c>
      <c r="I285" s="41"/>
      <c r="J285" s="89">
        <f t="shared" si="66"/>
        <v>80.206949999999992</v>
      </c>
      <c r="K285" s="89">
        <f t="shared" si="67"/>
        <v>80.206949999999992</v>
      </c>
    </row>
    <row r="286" spans="1:11" x14ac:dyDescent="0.25">
      <c r="A286" s="3" t="s">
        <v>406</v>
      </c>
      <c r="B286" s="34" t="s">
        <v>443</v>
      </c>
      <c r="C286" s="3">
        <v>100659</v>
      </c>
      <c r="D286" s="34" t="s">
        <v>278</v>
      </c>
      <c r="E286" s="3" t="s">
        <v>2</v>
      </c>
      <c r="F286" s="34">
        <v>10.199999999999999</v>
      </c>
      <c r="G286" s="36">
        <v>7.46</v>
      </c>
      <c r="H286" s="88">
        <f t="shared" si="63"/>
        <v>76.091999999999999</v>
      </c>
      <c r="I286" s="41"/>
      <c r="J286" s="89">
        <f t="shared" si="66"/>
        <v>2.004502</v>
      </c>
      <c r="K286" s="89">
        <f t="shared" si="67"/>
        <v>20.445920399999999</v>
      </c>
    </row>
    <row r="287" spans="1:11" x14ac:dyDescent="0.25">
      <c r="A287" s="3" t="s">
        <v>407</v>
      </c>
      <c r="B287" s="34" t="s">
        <v>443</v>
      </c>
      <c r="C287" s="3">
        <v>88309</v>
      </c>
      <c r="D287" s="34" t="s">
        <v>14</v>
      </c>
      <c r="E287" s="3" t="s">
        <v>5</v>
      </c>
      <c r="F287" s="34">
        <v>2.9493000000000005</v>
      </c>
      <c r="G287" s="36">
        <v>24.89</v>
      </c>
      <c r="H287" s="88">
        <f t="shared" si="63"/>
        <v>73.40807700000002</v>
      </c>
      <c r="I287" s="41"/>
      <c r="J287" s="89">
        <f t="shared" si="66"/>
        <v>6.6879429999999997</v>
      </c>
      <c r="K287" s="89">
        <f t="shared" si="67"/>
        <v>19.724750289900005</v>
      </c>
    </row>
    <row r="288" spans="1:11" x14ac:dyDescent="0.25">
      <c r="A288" s="3" t="s">
        <v>408</v>
      </c>
      <c r="B288" s="34" t="s">
        <v>443</v>
      </c>
      <c r="C288" s="3">
        <v>95276</v>
      </c>
      <c r="D288" s="34" t="s">
        <v>132</v>
      </c>
      <c r="E288" s="3" t="s">
        <v>22</v>
      </c>
      <c r="F288" s="34">
        <v>0.28250000000000003</v>
      </c>
      <c r="G288" s="36">
        <v>2.62</v>
      </c>
      <c r="H288" s="88">
        <f t="shared" si="63"/>
        <v>0.74015000000000009</v>
      </c>
      <c r="I288" s="41"/>
      <c r="J288" s="89">
        <f t="shared" si="66"/>
        <v>0.70399400000000001</v>
      </c>
      <c r="K288" s="89">
        <f t="shared" si="67"/>
        <v>0.19887830500000001</v>
      </c>
    </row>
    <row r="289" spans="1:11" x14ac:dyDescent="0.25">
      <c r="A289" s="3" t="s">
        <v>409</v>
      </c>
      <c r="B289" s="34" t="s">
        <v>443</v>
      </c>
      <c r="C289" s="3">
        <v>95277</v>
      </c>
      <c r="D289" s="34" t="s">
        <v>133</v>
      </c>
      <c r="E289" s="3" t="s">
        <v>23</v>
      </c>
      <c r="F289" s="34">
        <v>2.6667999999999998</v>
      </c>
      <c r="G289" s="36">
        <v>0.38</v>
      </c>
      <c r="H289" s="88">
        <f t="shared" si="63"/>
        <v>1.0133839999999998</v>
      </c>
      <c r="I289" s="41"/>
      <c r="J289" s="89">
        <f t="shared" si="66"/>
        <v>0.102106</v>
      </c>
      <c r="K289" s="89">
        <f t="shared" si="67"/>
        <v>0.27229628079999996</v>
      </c>
    </row>
    <row r="290" spans="1:11" x14ac:dyDescent="0.25">
      <c r="A290" s="3" t="s">
        <v>410</v>
      </c>
      <c r="B290" s="34" t="s">
        <v>443</v>
      </c>
      <c r="C290" s="3">
        <v>39664</v>
      </c>
      <c r="D290" s="34" t="s">
        <v>151</v>
      </c>
      <c r="E290" s="3" t="s">
        <v>88</v>
      </c>
      <c r="F290" s="34">
        <v>5.1054999999999993</v>
      </c>
      <c r="G290" s="36">
        <v>21.85</v>
      </c>
      <c r="H290" s="88">
        <f t="shared" si="63"/>
        <v>111.55517499999999</v>
      </c>
      <c r="I290" s="41"/>
      <c r="J290" s="89">
        <f t="shared" si="66"/>
        <v>5.8710950000000004</v>
      </c>
      <c r="K290" s="89">
        <f t="shared" si="67"/>
        <v>29.974875522499996</v>
      </c>
    </row>
    <row r="291" spans="1:11" x14ac:dyDescent="0.25">
      <c r="A291" s="3" t="s">
        <v>485</v>
      </c>
      <c r="B291" s="34" t="s">
        <v>443</v>
      </c>
      <c r="C291" s="3">
        <v>39741</v>
      </c>
      <c r="D291" s="34" t="s">
        <v>152</v>
      </c>
      <c r="E291" s="3" t="s">
        <v>88</v>
      </c>
      <c r="F291" s="34">
        <v>5.1054999999999993</v>
      </c>
      <c r="G291" s="36">
        <v>10.8</v>
      </c>
      <c r="H291" s="88">
        <f t="shared" si="63"/>
        <v>55.139399999999995</v>
      </c>
      <c r="I291" s="41"/>
      <c r="J291" s="89">
        <f t="shared" si="66"/>
        <v>2.9019600000000003</v>
      </c>
      <c r="K291" s="89">
        <f t="shared" si="67"/>
        <v>14.815956779999999</v>
      </c>
    </row>
    <row r="292" spans="1:11" x14ac:dyDescent="0.25">
      <c r="A292" s="3" t="s">
        <v>486</v>
      </c>
      <c r="B292" s="34" t="s">
        <v>443</v>
      </c>
      <c r="C292" s="3">
        <v>88248</v>
      </c>
      <c r="D292" s="34" t="s">
        <v>153</v>
      </c>
      <c r="E292" s="3" t="s">
        <v>5</v>
      </c>
      <c r="F292" s="34">
        <v>0.28500000000000003</v>
      </c>
      <c r="G292" s="36">
        <v>18.82</v>
      </c>
      <c r="H292" s="88">
        <f t="shared" si="63"/>
        <v>5.3637000000000006</v>
      </c>
      <c r="I292" s="41"/>
      <c r="J292" s="89">
        <f t="shared" si="66"/>
        <v>5.056934</v>
      </c>
      <c r="K292" s="89">
        <f t="shared" si="67"/>
        <v>1.4412261900000001</v>
      </c>
    </row>
    <row r="293" spans="1:11" ht="15.75" thickBot="1" x14ac:dyDescent="0.3">
      <c r="A293" s="91" t="s">
        <v>487</v>
      </c>
      <c r="B293" s="35" t="s">
        <v>443</v>
      </c>
      <c r="C293" s="91">
        <v>88267</v>
      </c>
      <c r="D293" s="35" t="s">
        <v>154</v>
      </c>
      <c r="E293" s="91" t="s">
        <v>5</v>
      </c>
      <c r="F293" s="35">
        <v>0.28500000000000003</v>
      </c>
      <c r="G293" s="92">
        <v>24.46</v>
      </c>
      <c r="H293" s="88">
        <f t="shared" si="63"/>
        <v>6.9711000000000007</v>
      </c>
      <c r="I293" s="45"/>
      <c r="J293" s="89">
        <f t="shared" si="66"/>
        <v>6.5724020000000003</v>
      </c>
      <c r="K293" s="89">
        <f t="shared" si="67"/>
        <v>1.8731345700000002</v>
      </c>
    </row>
    <row r="294" spans="1:11" ht="16.5" thickBot="1" x14ac:dyDescent="0.3">
      <c r="A294" s="133" t="s">
        <v>194</v>
      </c>
      <c r="B294" s="134"/>
      <c r="C294" s="134"/>
      <c r="D294" s="134"/>
      <c r="E294" s="134"/>
      <c r="F294" s="134"/>
      <c r="G294" s="40" t="s">
        <v>102</v>
      </c>
      <c r="H294" s="18">
        <f>SUM(H295:H300)</f>
        <v>57.108730000000001</v>
      </c>
      <c r="I294" s="18"/>
      <c r="J294" s="18"/>
      <c r="K294" s="96"/>
    </row>
    <row r="295" spans="1:11" ht="30" x14ac:dyDescent="0.25">
      <c r="A295" s="37" t="s">
        <v>411</v>
      </c>
      <c r="B295" s="38" t="s">
        <v>443</v>
      </c>
      <c r="C295" s="37">
        <v>91946</v>
      </c>
      <c r="D295" s="38" t="s">
        <v>95</v>
      </c>
      <c r="E295" s="37" t="s">
        <v>4</v>
      </c>
      <c r="F295" s="38">
        <v>1</v>
      </c>
      <c r="G295" s="39">
        <v>7.44</v>
      </c>
      <c r="H295" s="88">
        <f t="shared" ref="H295:H300" si="68">F295*G295</f>
        <v>7.44</v>
      </c>
      <c r="I295" s="90"/>
      <c r="J295" s="89">
        <f t="shared" ref="J295" si="69">$K$5*G295</f>
        <v>1.999128</v>
      </c>
      <c r="K295" s="89">
        <f t="shared" ref="K295" si="70">$K$5*H295</f>
        <v>1.999128</v>
      </c>
    </row>
    <row r="296" spans="1:11" x14ac:dyDescent="0.25">
      <c r="A296" s="3" t="s">
        <v>412</v>
      </c>
      <c r="B296" s="34" t="s">
        <v>443</v>
      </c>
      <c r="C296" s="3">
        <v>91952</v>
      </c>
      <c r="D296" s="34" t="s">
        <v>96</v>
      </c>
      <c r="E296" s="3" t="s">
        <v>4</v>
      </c>
      <c r="F296" s="34">
        <v>1</v>
      </c>
      <c r="G296" s="36">
        <v>16.72</v>
      </c>
      <c r="H296" s="88">
        <f t="shared" si="68"/>
        <v>16.72</v>
      </c>
      <c r="I296" s="41"/>
      <c r="J296" s="89">
        <f t="shared" ref="J296:J300" si="71">$K$5*G296</f>
        <v>4.4926639999999995</v>
      </c>
      <c r="K296" s="89">
        <f t="shared" ref="K296:K300" si="72">$K$5*H296</f>
        <v>4.4926639999999995</v>
      </c>
    </row>
    <row r="297" spans="1:11" x14ac:dyDescent="0.25">
      <c r="A297" s="3" t="s">
        <v>413</v>
      </c>
      <c r="B297" s="34" t="s">
        <v>443</v>
      </c>
      <c r="C297" s="3">
        <v>21127</v>
      </c>
      <c r="D297" s="34" t="s">
        <v>101</v>
      </c>
      <c r="E297" s="3" t="s">
        <v>4</v>
      </c>
      <c r="F297" s="34">
        <v>2.7E-2</v>
      </c>
      <c r="G297" s="36">
        <v>3.36</v>
      </c>
      <c r="H297" s="88">
        <f t="shared" si="68"/>
        <v>9.0719999999999995E-2</v>
      </c>
      <c r="I297" s="41"/>
      <c r="J297" s="89">
        <f t="shared" si="71"/>
        <v>0.90283199999999997</v>
      </c>
      <c r="K297" s="89">
        <f t="shared" si="72"/>
        <v>2.4376463999999997E-2</v>
      </c>
    </row>
    <row r="298" spans="1:11" x14ac:dyDescent="0.25">
      <c r="A298" s="3" t="s">
        <v>414</v>
      </c>
      <c r="B298" s="34" t="s">
        <v>443</v>
      </c>
      <c r="C298" s="3">
        <v>88247</v>
      </c>
      <c r="D298" s="34" t="s">
        <v>98</v>
      </c>
      <c r="E298" s="3" t="s">
        <v>5</v>
      </c>
      <c r="F298" s="34">
        <v>0.61799999999999999</v>
      </c>
      <c r="G298" s="36">
        <v>19.3</v>
      </c>
      <c r="H298" s="88">
        <f t="shared" si="68"/>
        <v>11.9274</v>
      </c>
      <c r="I298" s="41"/>
      <c r="J298" s="89">
        <f t="shared" si="71"/>
        <v>5.1859099999999998</v>
      </c>
      <c r="K298" s="89">
        <f t="shared" si="72"/>
        <v>3.20489238</v>
      </c>
    </row>
    <row r="299" spans="1:11" x14ac:dyDescent="0.25">
      <c r="A299" s="3" t="s">
        <v>415</v>
      </c>
      <c r="B299" s="34" t="s">
        <v>443</v>
      </c>
      <c r="C299" s="3">
        <v>88264</v>
      </c>
      <c r="D299" s="34" t="s">
        <v>11</v>
      </c>
      <c r="E299" s="3" t="s">
        <v>5</v>
      </c>
      <c r="F299" s="34">
        <v>0.61799999999999999</v>
      </c>
      <c r="G299" s="36">
        <v>25.13</v>
      </c>
      <c r="H299" s="88">
        <f t="shared" si="68"/>
        <v>15.530339999999999</v>
      </c>
      <c r="I299" s="41"/>
      <c r="J299" s="89">
        <f t="shared" si="71"/>
        <v>6.7524309999999996</v>
      </c>
      <c r="K299" s="89">
        <f t="shared" si="72"/>
        <v>4.1730023579999997</v>
      </c>
    </row>
    <row r="300" spans="1:11" ht="15.75" thickBot="1" x14ac:dyDescent="0.3">
      <c r="A300" s="3" t="s">
        <v>416</v>
      </c>
      <c r="B300" s="34" t="s">
        <v>443</v>
      </c>
      <c r="C300" s="3">
        <v>39243</v>
      </c>
      <c r="D300" s="34" t="s">
        <v>241</v>
      </c>
      <c r="E300" s="3" t="s">
        <v>88</v>
      </c>
      <c r="F300" s="34">
        <v>3.0509999999999997</v>
      </c>
      <c r="G300" s="36">
        <v>1.77</v>
      </c>
      <c r="H300" s="88">
        <f t="shared" si="68"/>
        <v>5.4002699999999999</v>
      </c>
      <c r="I300" s="45"/>
      <c r="J300" s="89">
        <f t="shared" si="71"/>
        <v>0.47559899999999999</v>
      </c>
      <c r="K300" s="89">
        <f t="shared" si="72"/>
        <v>1.4510525489999999</v>
      </c>
    </row>
  </sheetData>
  <mergeCells count="24">
    <mergeCell ref="A7:F7"/>
    <mergeCell ref="A5:F5"/>
    <mergeCell ref="A3:D3"/>
    <mergeCell ref="A4:D4"/>
    <mergeCell ref="G5:H5"/>
    <mergeCell ref="A215:F215"/>
    <mergeCell ref="A93:F93"/>
    <mergeCell ref="A94:F94"/>
    <mergeCell ref="A114:F114"/>
    <mergeCell ref="A126:F126"/>
    <mergeCell ref="A151:F151"/>
    <mergeCell ref="A152:F152"/>
    <mergeCell ref="A162:F162"/>
    <mergeCell ref="A172:F172"/>
    <mergeCell ref="A173:F173"/>
    <mergeCell ref="A198:F198"/>
    <mergeCell ref="A214:F214"/>
    <mergeCell ref="A294:F294"/>
    <mergeCell ref="A230:F230"/>
    <mergeCell ref="A242:F242"/>
    <mergeCell ref="A243:F243"/>
    <mergeCell ref="A258:F258"/>
    <mergeCell ref="A270:F270"/>
    <mergeCell ref="A271:F271"/>
  </mergeCells>
  <phoneticPr fontId="11" type="noConversion"/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3B517-E8F6-4B87-9900-0564D1DC83DF}">
  <sheetPr>
    <tabColor rgb="FF00B050"/>
  </sheetPr>
  <dimension ref="A1:J166"/>
  <sheetViews>
    <sheetView workbookViewId="0">
      <selection activeCell="A68" sqref="A68"/>
    </sheetView>
  </sheetViews>
  <sheetFormatPr defaultRowHeight="15" x14ac:dyDescent="0.25"/>
  <cols>
    <col min="1" max="1" width="45.7109375" bestFit="1" customWidth="1"/>
    <col min="2" max="2" width="23.5703125" bestFit="1" customWidth="1"/>
    <col min="3" max="3" width="12.5703125" bestFit="1" customWidth="1"/>
    <col min="4" max="4" width="8" bestFit="1" customWidth="1"/>
    <col min="5" max="5" width="7.28515625" bestFit="1" customWidth="1"/>
    <col min="6" max="6" width="8.140625" customWidth="1"/>
    <col min="7" max="8" width="7.140625" customWidth="1"/>
    <col min="9" max="9" width="19.7109375" bestFit="1" customWidth="1"/>
    <col min="10" max="10" width="9.140625" style="130"/>
  </cols>
  <sheetData>
    <row r="1" spans="1:9" ht="74.25" customHeight="1" x14ac:dyDescent="0.25">
      <c r="A1" s="19"/>
      <c r="B1" s="19"/>
      <c r="C1" s="19"/>
      <c r="D1" s="19"/>
      <c r="E1" s="19"/>
      <c r="F1" s="19"/>
      <c r="G1" s="19"/>
      <c r="H1" s="19"/>
      <c r="I1" s="20"/>
    </row>
    <row r="2" spans="1:9" x14ac:dyDescent="0.25">
      <c r="A2" s="21"/>
      <c r="B2" s="21"/>
      <c r="C2" s="21"/>
      <c r="D2" s="21"/>
      <c r="E2" s="21"/>
      <c r="F2" s="21"/>
      <c r="G2" s="21"/>
      <c r="H2" s="21"/>
      <c r="I2" s="22"/>
    </row>
    <row r="3" spans="1:9" ht="15.75" thickBot="1" x14ac:dyDescent="0.3">
      <c r="I3" s="1"/>
    </row>
    <row r="4" spans="1:9" ht="24" thickBot="1" x14ac:dyDescent="0.3">
      <c r="A4" s="23" t="s">
        <v>75</v>
      </c>
      <c r="B4" s="24">
        <f>SUM(I6,I16,I64,I80,I108,I129,I150)</f>
        <v>145524.4579948</v>
      </c>
      <c r="I4" s="1"/>
    </row>
    <row r="5" spans="1:9" x14ac:dyDescent="0.25">
      <c r="B5" s="4"/>
      <c r="I5" s="1"/>
    </row>
    <row r="6" spans="1:9" ht="18.75" x14ac:dyDescent="0.3">
      <c r="A6" s="150" t="s">
        <v>434</v>
      </c>
      <c r="B6" s="150"/>
      <c r="C6" s="150"/>
      <c r="D6" s="150"/>
      <c r="E6" s="151" t="s">
        <v>69</v>
      </c>
      <c r="F6" s="151"/>
      <c r="G6" s="151"/>
      <c r="H6" s="151"/>
      <c r="I6" s="25">
        <f>SUM(I9:I14)</f>
        <v>33767.9715</v>
      </c>
    </row>
    <row r="7" spans="1:9" x14ac:dyDescent="0.25">
      <c r="A7" s="152"/>
      <c r="B7" s="152"/>
      <c r="C7" s="152"/>
      <c r="D7" s="152"/>
      <c r="E7" s="152"/>
      <c r="F7" s="152"/>
      <c r="G7" s="152"/>
      <c r="H7" s="152"/>
      <c r="I7" s="152"/>
    </row>
    <row r="8" spans="1:9" ht="30" x14ac:dyDescent="0.25">
      <c r="A8" s="99" t="s">
        <v>73</v>
      </c>
      <c r="B8" s="99" t="s">
        <v>349</v>
      </c>
      <c r="C8" s="99" t="s">
        <v>74</v>
      </c>
      <c r="D8" s="99" t="s">
        <v>6</v>
      </c>
      <c r="E8" s="99" t="s">
        <v>68</v>
      </c>
      <c r="F8" s="99" t="s">
        <v>4</v>
      </c>
      <c r="G8" s="99" t="s">
        <v>3</v>
      </c>
      <c r="H8" s="99" t="s">
        <v>377</v>
      </c>
      <c r="I8" s="100" t="s">
        <v>7</v>
      </c>
    </row>
    <row r="9" spans="1:9" x14ac:dyDescent="0.25">
      <c r="A9" s="3" t="s">
        <v>279</v>
      </c>
      <c r="B9" s="101" t="s">
        <v>348</v>
      </c>
      <c r="C9" s="102">
        <v>233.94</v>
      </c>
      <c r="D9" s="26">
        <v>0</v>
      </c>
      <c r="E9" s="26">
        <v>0</v>
      </c>
      <c r="F9" s="26">
        <v>1</v>
      </c>
      <c r="G9" s="26">
        <v>0</v>
      </c>
      <c r="H9" s="26">
        <v>0</v>
      </c>
      <c r="I9" s="103">
        <f>SUM(D9:H9)*C9</f>
        <v>233.94</v>
      </c>
    </row>
    <row r="10" spans="1:9" ht="45" x14ac:dyDescent="0.25">
      <c r="A10" s="3" t="s">
        <v>21</v>
      </c>
      <c r="B10" s="101">
        <v>93208</v>
      </c>
      <c r="C10" s="102">
        <v>734.54</v>
      </c>
      <c r="D10" s="26">
        <v>10</v>
      </c>
      <c r="E10" s="26">
        <v>0</v>
      </c>
      <c r="F10" s="26">
        <v>0</v>
      </c>
      <c r="G10" s="26">
        <v>0</v>
      </c>
      <c r="H10" s="26">
        <v>0</v>
      </c>
      <c r="I10" s="103">
        <f t="shared" ref="I10:I14" si="0">SUM(D10:H10)*C10</f>
        <v>7345.4</v>
      </c>
    </row>
    <row r="11" spans="1:9" ht="60" x14ac:dyDescent="0.25">
      <c r="A11" s="3" t="s">
        <v>20</v>
      </c>
      <c r="B11" s="101">
        <v>93207</v>
      </c>
      <c r="C11" s="102">
        <v>884.95</v>
      </c>
      <c r="D11" s="26">
        <v>9.3699999999999992</v>
      </c>
      <c r="E11" s="26">
        <v>0</v>
      </c>
      <c r="F11" s="26">
        <v>0</v>
      </c>
      <c r="G11" s="26">
        <v>0</v>
      </c>
      <c r="H11" s="26">
        <v>0</v>
      </c>
      <c r="I11" s="103">
        <f t="shared" si="0"/>
        <v>8291.9814999999999</v>
      </c>
    </row>
    <row r="12" spans="1:9" x14ac:dyDescent="0.25">
      <c r="A12" s="3" t="s">
        <v>13</v>
      </c>
      <c r="B12" s="101" t="s">
        <v>375</v>
      </c>
      <c r="C12" s="102">
        <v>92.25</v>
      </c>
      <c r="D12" s="26">
        <v>0</v>
      </c>
      <c r="E12" s="26">
        <v>0</v>
      </c>
      <c r="F12" s="26">
        <v>0</v>
      </c>
      <c r="G12" s="26">
        <v>0</v>
      </c>
      <c r="H12" s="26">
        <v>127</v>
      </c>
      <c r="I12" s="103">
        <f t="shared" si="0"/>
        <v>11715.75</v>
      </c>
    </row>
    <row r="13" spans="1:9" ht="30" x14ac:dyDescent="0.25">
      <c r="A13" s="3" t="s">
        <v>64</v>
      </c>
      <c r="B13" s="101" t="s">
        <v>533</v>
      </c>
      <c r="C13" s="102">
        <v>110.55</v>
      </c>
      <c r="D13" s="26">
        <v>0</v>
      </c>
      <c r="E13" s="26">
        <v>0</v>
      </c>
      <c r="F13" s="26">
        <v>0</v>
      </c>
      <c r="G13" s="26">
        <v>0</v>
      </c>
      <c r="H13" s="26">
        <v>18</v>
      </c>
      <c r="I13" s="103">
        <f t="shared" si="0"/>
        <v>1989.8999999999999</v>
      </c>
    </row>
    <row r="14" spans="1:9" x14ac:dyDescent="0.25">
      <c r="A14" s="3" t="s">
        <v>378</v>
      </c>
      <c r="B14" s="101" t="s">
        <v>372</v>
      </c>
      <c r="C14" s="102">
        <v>33</v>
      </c>
      <c r="D14" s="26">
        <v>0</v>
      </c>
      <c r="E14" s="26">
        <v>0</v>
      </c>
      <c r="F14" s="26">
        <v>0</v>
      </c>
      <c r="G14" s="26">
        <v>0</v>
      </c>
      <c r="H14" s="26">
        <v>127</v>
      </c>
      <c r="I14" s="103">
        <f t="shared" si="0"/>
        <v>4191</v>
      </c>
    </row>
    <row r="16" spans="1:9" ht="18.75" x14ac:dyDescent="0.3">
      <c r="A16" s="150" t="s">
        <v>86</v>
      </c>
      <c r="B16" s="150"/>
      <c r="C16" s="150"/>
      <c r="D16" s="150"/>
      <c r="E16" s="151" t="s">
        <v>69</v>
      </c>
      <c r="F16" s="151"/>
      <c r="G16" s="151"/>
      <c r="H16" s="151"/>
      <c r="I16" s="25">
        <f>SUM(I19:I62)</f>
        <v>74184.913833399987</v>
      </c>
    </row>
    <row r="17" spans="1:9" x14ac:dyDescent="0.25">
      <c r="A17" s="147"/>
      <c r="B17" s="148"/>
      <c r="C17" s="148"/>
      <c r="D17" s="148"/>
      <c r="E17" s="148"/>
      <c r="F17" s="148"/>
      <c r="G17" s="148"/>
      <c r="H17" s="148"/>
      <c r="I17" s="149"/>
    </row>
    <row r="18" spans="1:9" ht="30" x14ac:dyDescent="0.25">
      <c r="A18" s="99" t="s">
        <v>73</v>
      </c>
      <c r="B18" s="99" t="s">
        <v>349</v>
      </c>
      <c r="C18" s="99" t="s">
        <v>74</v>
      </c>
      <c r="D18" s="99" t="s">
        <v>6</v>
      </c>
      <c r="E18" s="99" t="s">
        <v>68</v>
      </c>
      <c r="F18" s="99" t="s">
        <v>4</v>
      </c>
      <c r="G18" s="99" t="s">
        <v>3</v>
      </c>
      <c r="H18" s="99" t="s">
        <v>377</v>
      </c>
      <c r="I18" s="99" t="s">
        <v>7</v>
      </c>
    </row>
    <row r="19" spans="1:9" ht="30" x14ac:dyDescent="0.25">
      <c r="A19" s="3" t="s">
        <v>439</v>
      </c>
      <c r="B19" s="101" t="s">
        <v>373</v>
      </c>
      <c r="C19" s="102">
        <v>650.85081749999983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103">
        <f>SUM(I20:I61)*0.009</f>
        <v>655.85876669999993</v>
      </c>
    </row>
    <row r="20" spans="1:9" ht="30" x14ac:dyDescent="0.25">
      <c r="A20" s="81" t="s">
        <v>62</v>
      </c>
      <c r="B20" s="101">
        <v>97641</v>
      </c>
      <c r="C20" s="102">
        <v>4.05</v>
      </c>
      <c r="D20" s="26">
        <v>4</v>
      </c>
      <c r="E20" s="26">
        <v>0</v>
      </c>
      <c r="F20" s="26">
        <v>0</v>
      </c>
      <c r="G20" s="26">
        <v>0</v>
      </c>
      <c r="H20" s="26">
        <v>0</v>
      </c>
      <c r="I20" s="103">
        <f t="shared" ref="I20:I61" si="1">SUM(D20:H20)*C20</f>
        <v>16.2</v>
      </c>
    </row>
    <row r="21" spans="1:9" ht="30" x14ac:dyDescent="0.25">
      <c r="A21" s="81" t="s">
        <v>57</v>
      </c>
      <c r="B21" s="101">
        <v>96113</v>
      </c>
      <c r="C21" s="102">
        <v>30.84</v>
      </c>
      <c r="D21" s="26">
        <v>4</v>
      </c>
      <c r="E21" s="26">
        <v>0</v>
      </c>
      <c r="F21" s="26">
        <v>0</v>
      </c>
      <c r="G21" s="26">
        <v>0</v>
      </c>
      <c r="H21" s="26">
        <v>0</v>
      </c>
      <c r="I21" s="103">
        <f t="shared" si="1"/>
        <v>123.36</v>
      </c>
    </row>
    <row r="22" spans="1:9" ht="30" x14ac:dyDescent="0.25">
      <c r="A22" s="81" t="s">
        <v>48</v>
      </c>
      <c r="B22" s="101">
        <v>88483</v>
      </c>
      <c r="C22" s="102">
        <v>3.02</v>
      </c>
      <c r="D22" s="26">
        <v>148.22999999999999</v>
      </c>
      <c r="E22" s="26">
        <v>0</v>
      </c>
      <c r="F22" s="26">
        <v>0</v>
      </c>
      <c r="G22" s="26">
        <v>0</v>
      </c>
      <c r="H22" s="26">
        <v>0</v>
      </c>
      <c r="I22" s="103">
        <f t="shared" si="1"/>
        <v>447.65459999999996</v>
      </c>
    </row>
    <row r="23" spans="1:9" ht="30" x14ac:dyDescent="0.25">
      <c r="A23" s="81" t="s">
        <v>247</v>
      </c>
      <c r="B23" s="101">
        <v>88495</v>
      </c>
      <c r="C23" s="102">
        <v>9.9700000000000006</v>
      </c>
      <c r="D23" s="26">
        <v>264.77999999999997</v>
      </c>
      <c r="E23" s="26">
        <v>0</v>
      </c>
      <c r="F23" s="26">
        <v>0</v>
      </c>
      <c r="G23" s="26">
        <v>0</v>
      </c>
      <c r="H23" s="26">
        <v>0</v>
      </c>
      <c r="I23" s="103">
        <f t="shared" si="1"/>
        <v>2639.8566000000001</v>
      </c>
    </row>
    <row r="24" spans="1:9" ht="30" x14ac:dyDescent="0.25">
      <c r="A24" s="81" t="s">
        <v>50</v>
      </c>
      <c r="B24" s="101">
        <v>88494</v>
      </c>
      <c r="C24" s="102">
        <v>18.07</v>
      </c>
      <c r="D24" s="26">
        <v>264.77999999999997</v>
      </c>
      <c r="E24" s="26">
        <v>0</v>
      </c>
      <c r="F24" s="26">
        <v>0</v>
      </c>
      <c r="G24" s="26">
        <v>0</v>
      </c>
      <c r="H24" s="26">
        <v>0</v>
      </c>
      <c r="I24" s="103">
        <f t="shared" si="1"/>
        <v>4784.5745999999999</v>
      </c>
    </row>
    <row r="25" spans="1:9" ht="45" x14ac:dyDescent="0.25">
      <c r="A25" s="81" t="s">
        <v>49</v>
      </c>
      <c r="B25" s="101">
        <v>88489</v>
      </c>
      <c r="C25" s="102">
        <v>12.51</v>
      </c>
      <c r="D25" s="26">
        <v>264.77999999999997</v>
      </c>
      <c r="E25" s="26">
        <v>0</v>
      </c>
      <c r="F25" s="26">
        <v>0</v>
      </c>
      <c r="G25" s="26">
        <v>0</v>
      </c>
      <c r="H25" s="26">
        <v>0</v>
      </c>
      <c r="I25" s="103">
        <f t="shared" si="1"/>
        <v>3312.3977999999997</v>
      </c>
    </row>
    <row r="26" spans="1:9" ht="45" x14ac:dyDescent="0.25">
      <c r="A26" s="81" t="s">
        <v>71</v>
      </c>
      <c r="B26" s="101" t="s">
        <v>354</v>
      </c>
      <c r="C26" s="102">
        <v>39.394999999999996</v>
      </c>
      <c r="D26" s="26">
        <v>0</v>
      </c>
      <c r="E26" s="26">
        <v>0</v>
      </c>
      <c r="F26" s="26">
        <v>1</v>
      </c>
      <c r="G26" s="26">
        <v>0</v>
      </c>
      <c r="H26" s="26">
        <v>0</v>
      </c>
      <c r="I26" s="103">
        <f t="shared" si="1"/>
        <v>39.394999999999996</v>
      </c>
    </row>
    <row r="27" spans="1:9" ht="30" x14ac:dyDescent="0.25">
      <c r="A27" s="81" t="s">
        <v>60</v>
      </c>
      <c r="B27" s="101">
        <v>99814</v>
      </c>
      <c r="C27" s="102">
        <v>1.57</v>
      </c>
      <c r="D27" s="26">
        <v>10</v>
      </c>
      <c r="E27" s="26">
        <v>0</v>
      </c>
      <c r="F27" s="26">
        <v>0</v>
      </c>
      <c r="G27" s="26">
        <v>0</v>
      </c>
      <c r="H27" s="26">
        <v>0</v>
      </c>
      <c r="I27" s="103">
        <f t="shared" si="1"/>
        <v>15.700000000000001</v>
      </c>
    </row>
    <row r="28" spans="1:9" ht="36" customHeight="1" x14ac:dyDescent="0.25">
      <c r="A28" s="81" t="s">
        <v>52</v>
      </c>
      <c r="B28" s="101" t="s">
        <v>51</v>
      </c>
      <c r="C28" s="102">
        <v>18.41</v>
      </c>
      <c r="D28" s="26">
        <v>6</v>
      </c>
      <c r="E28" s="26">
        <v>0</v>
      </c>
      <c r="F28" s="26">
        <v>0</v>
      </c>
      <c r="G28" s="26"/>
      <c r="H28" s="26">
        <v>0</v>
      </c>
      <c r="I28" s="103">
        <f t="shared" si="1"/>
        <v>110.46000000000001</v>
      </c>
    </row>
    <row r="29" spans="1:9" ht="60" x14ac:dyDescent="0.25">
      <c r="A29" s="81" t="s">
        <v>56</v>
      </c>
      <c r="B29" s="101">
        <v>87242</v>
      </c>
      <c r="C29" s="102">
        <v>258.32</v>
      </c>
      <c r="D29" s="26">
        <v>3</v>
      </c>
      <c r="E29" s="26">
        <v>0</v>
      </c>
      <c r="F29" s="26">
        <v>0</v>
      </c>
      <c r="G29" s="26">
        <v>0</v>
      </c>
      <c r="H29" s="26">
        <v>0</v>
      </c>
      <c r="I29" s="103">
        <f t="shared" si="1"/>
        <v>774.96</v>
      </c>
    </row>
    <row r="30" spans="1:9" ht="39.75" customHeight="1" x14ac:dyDescent="0.25">
      <c r="A30" s="81" t="s">
        <v>72</v>
      </c>
      <c r="B30" s="101">
        <v>34357</v>
      </c>
      <c r="C30" s="102">
        <v>3.05</v>
      </c>
      <c r="D30" s="26">
        <v>0</v>
      </c>
      <c r="E30" s="26">
        <v>0</v>
      </c>
      <c r="F30" s="26">
        <v>0</v>
      </c>
      <c r="G30" s="26">
        <v>5</v>
      </c>
      <c r="H30" s="26">
        <v>0</v>
      </c>
      <c r="I30" s="103">
        <f t="shared" si="1"/>
        <v>15.25</v>
      </c>
    </row>
    <row r="31" spans="1:9" ht="45" x14ac:dyDescent="0.25">
      <c r="A31" s="3" t="s">
        <v>36</v>
      </c>
      <c r="B31" s="101">
        <v>92000</v>
      </c>
      <c r="C31" s="102">
        <v>24.97</v>
      </c>
      <c r="D31" s="26">
        <v>0</v>
      </c>
      <c r="E31" s="26">
        <v>0</v>
      </c>
      <c r="F31" s="26">
        <v>5</v>
      </c>
      <c r="G31" s="26">
        <v>0</v>
      </c>
      <c r="H31" s="26">
        <v>0</v>
      </c>
      <c r="I31" s="103">
        <f t="shared" si="1"/>
        <v>124.85</v>
      </c>
    </row>
    <row r="32" spans="1:9" ht="30" x14ac:dyDescent="0.25">
      <c r="A32" s="3" t="s">
        <v>40</v>
      </c>
      <c r="B32" s="101">
        <v>98307</v>
      </c>
      <c r="C32" s="102">
        <v>45.228999999999999</v>
      </c>
      <c r="D32" s="26">
        <v>0</v>
      </c>
      <c r="E32" s="26">
        <v>0</v>
      </c>
      <c r="F32" s="26">
        <v>8</v>
      </c>
      <c r="G32" s="26">
        <v>0</v>
      </c>
      <c r="H32" s="26">
        <v>0</v>
      </c>
      <c r="I32" s="103">
        <f t="shared" si="1"/>
        <v>361.83199999999999</v>
      </c>
    </row>
    <row r="33" spans="1:9" ht="45" x14ac:dyDescent="0.25">
      <c r="A33" s="3" t="s">
        <v>38</v>
      </c>
      <c r="B33" s="101">
        <v>98295</v>
      </c>
      <c r="C33" s="102">
        <v>1.37</v>
      </c>
      <c r="D33" s="26">
        <v>0</v>
      </c>
      <c r="E33" s="26">
        <v>350.6</v>
      </c>
      <c r="F33" s="26">
        <v>0</v>
      </c>
      <c r="G33" s="26">
        <v>0</v>
      </c>
      <c r="H33" s="26">
        <v>0</v>
      </c>
      <c r="I33" s="103">
        <f t="shared" si="1"/>
        <v>480.32200000000006</v>
      </c>
    </row>
    <row r="34" spans="1:9" x14ac:dyDescent="0.25">
      <c r="A34" s="3" t="s">
        <v>257</v>
      </c>
      <c r="B34" s="101" t="s">
        <v>351</v>
      </c>
      <c r="C34" s="102">
        <v>11.29</v>
      </c>
      <c r="D34" s="26">
        <v>0</v>
      </c>
      <c r="E34" s="26">
        <v>3</v>
      </c>
      <c r="F34" s="26">
        <v>0</v>
      </c>
      <c r="G34" s="26">
        <v>0</v>
      </c>
      <c r="H34" s="26">
        <v>0</v>
      </c>
      <c r="I34" s="103">
        <f t="shared" si="1"/>
        <v>33.869999999999997</v>
      </c>
    </row>
    <row r="35" spans="1:9" ht="30" x14ac:dyDescent="0.25">
      <c r="A35" s="81" t="s">
        <v>39</v>
      </c>
      <c r="B35" s="101">
        <v>98301</v>
      </c>
      <c r="C35" s="102">
        <v>445.93</v>
      </c>
      <c r="D35" s="26">
        <v>0</v>
      </c>
      <c r="E35" s="26">
        <v>0</v>
      </c>
      <c r="F35" s="26">
        <v>1</v>
      </c>
      <c r="G35" s="26">
        <v>0</v>
      </c>
      <c r="H35" s="26">
        <v>0</v>
      </c>
      <c r="I35" s="103">
        <f t="shared" si="1"/>
        <v>445.93</v>
      </c>
    </row>
    <row r="36" spans="1:9" ht="60" x14ac:dyDescent="0.25">
      <c r="A36" s="3" t="s">
        <v>32</v>
      </c>
      <c r="B36" s="101">
        <v>91926</v>
      </c>
      <c r="C36" s="102">
        <v>3.35</v>
      </c>
      <c r="D36" s="26">
        <v>0</v>
      </c>
      <c r="E36" s="26">
        <v>3</v>
      </c>
      <c r="F36" s="26">
        <v>0</v>
      </c>
      <c r="G36" s="26">
        <v>0</v>
      </c>
      <c r="H36" s="26">
        <v>0</v>
      </c>
      <c r="I36" s="103">
        <f t="shared" si="1"/>
        <v>10.050000000000001</v>
      </c>
    </row>
    <row r="37" spans="1:9" ht="90" x14ac:dyDescent="0.25">
      <c r="A37" s="3" t="s">
        <v>594</v>
      </c>
      <c r="B37" s="101">
        <v>97328</v>
      </c>
      <c r="C37" s="102">
        <v>36.369999999999997</v>
      </c>
      <c r="D37" s="26">
        <v>0</v>
      </c>
      <c r="E37" s="26">
        <v>5</v>
      </c>
      <c r="F37" s="26">
        <v>0</v>
      </c>
      <c r="G37" s="26">
        <v>0</v>
      </c>
      <c r="H37" s="26">
        <v>0</v>
      </c>
      <c r="I37" s="103">
        <f t="shared" si="1"/>
        <v>181.85</v>
      </c>
    </row>
    <row r="38" spans="1:9" x14ac:dyDescent="0.25">
      <c r="A38" s="3" t="s">
        <v>261</v>
      </c>
      <c r="B38" s="101" t="s">
        <v>502</v>
      </c>
      <c r="C38" s="102">
        <v>19.305</v>
      </c>
      <c r="D38" s="26">
        <v>0</v>
      </c>
      <c r="E38" s="26">
        <v>0</v>
      </c>
      <c r="F38" s="26">
        <v>5</v>
      </c>
      <c r="G38" s="26">
        <v>0</v>
      </c>
      <c r="H38" s="26">
        <v>0</v>
      </c>
      <c r="I38" s="103">
        <f t="shared" si="1"/>
        <v>96.525000000000006</v>
      </c>
    </row>
    <row r="39" spans="1:9" x14ac:dyDescent="0.25">
      <c r="A39" s="3" t="s">
        <v>273</v>
      </c>
      <c r="B39" s="101" t="s">
        <v>503</v>
      </c>
      <c r="C39" s="102">
        <v>37.269999999999996</v>
      </c>
      <c r="D39" s="26">
        <v>0</v>
      </c>
      <c r="E39" s="26">
        <v>0</v>
      </c>
      <c r="F39" s="26">
        <v>5</v>
      </c>
      <c r="G39" s="26">
        <v>0</v>
      </c>
      <c r="H39" s="26">
        <v>0</v>
      </c>
      <c r="I39" s="103">
        <f t="shared" si="1"/>
        <v>186.34999999999997</v>
      </c>
    </row>
    <row r="40" spans="1:9" x14ac:dyDescent="0.25">
      <c r="A40" s="3" t="s">
        <v>578</v>
      </c>
      <c r="B40" s="101" t="s">
        <v>355</v>
      </c>
      <c r="C40" s="102">
        <v>14.274999999999999</v>
      </c>
      <c r="D40" s="26">
        <v>0</v>
      </c>
      <c r="E40" s="26">
        <v>0</v>
      </c>
      <c r="F40" s="26">
        <v>2</v>
      </c>
      <c r="G40" s="26">
        <v>0</v>
      </c>
      <c r="H40" s="26">
        <v>0</v>
      </c>
      <c r="I40" s="103">
        <f t="shared" si="1"/>
        <v>28.549999999999997</v>
      </c>
    </row>
    <row r="41" spans="1:9" x14ac:dyDescent="0.25">
      <c r="A41" s="3" t="s">
        <v>579</v>
      </c>
      <c r="B41" s="101" t="s">
        <v>356</v>
      </c>
      <c r="C41" s="102">
        <v>27.824999999999999</v>
      </c>
      <c r="D41" s="26">
        <v>0</v>
      </c>
      <c r="E41" s="26">
        <v>0</v>
      </c>
      <c r="F41" s="26">
        <v>1</v>
      </c>
      <c r="G41" s="26">
        <v>0</v>
      </c>
      <c r="H41" s="26">
        <v>0</v>
      </c>
      <c r="I41" s="103">
        <f t="shared" si="1"/>
        <v>27.824999999999999</v>
      </c>
    </row>
    <row r="42" spans="1:9" x14ac:dyDescent="0.25">
      <c r="A42" s="3" t="s">
        <v>274</v>
      </c>
      <c r="B42" s="101" t="s">
        <v>360</v>
      </c>
      <c r="C42" s="102">
        <v>29.875</v>
      </c>
      <c r="D42" s="26">
        <v>0</v>
      </c>
      <c r="E42" s="26">
        <v>0</v>
      </c>
      <c r="F42" s="26">
        <v>1</v>
      </c>
      <c r="G42" s="26">
        <v>0</v>
      </c>
      <c r="H42" s="26">
        <v>0</v>
      </c>
      <c r="I42" s="103">
        <f t="shared" si="1"/>
        <v>29.875</v>
      </c>
    </row>
    <row r="43" spans="1:9" x14ac:dyDescent="0.25">
      <c r="A43" s="3" t="s">
        <v>582</v>
      </c>
      <c r="B43" s="101" t="s">
        <v>361</v>
      </c>
      <c r="C43" s="102">
        <v>50.260000000000005</v>
      </c>
      <c r="D43" s="26">
        <v>0</v>
      </c>
      <c r="E43" s="26">
        <v>3</v>
      </c>
      <c r="F43" s="26">
        <v>0</v>
      </c>
      <c r="G43" s="26">
        <v>0</v>
      </c>
      <c r="H43" s="26">
        <v>0</v>
      </c>
      <c r="I43" s="103">
        <f t="shared" si="1"/>
        <v>150.78000000000003</v>
      </c>
    </row>
    <row r="44" spans="1:9" x14ac:dyDescent="0.25">
      <c r="A44" s="3" t="s">
        <v>264</v>
      </c>
      <c r="B44" s="101" t="s">
        <v>362</v>
      </c>
      <c r="C44" s="102">
        <v>703.30500000000006</v>
      </c>
      <c r="D44" s="26">
        <v>0</v>
      </c>
      <c r="E44" s="26">
        <v>0</v>
      </c>
      <c r="F44" s="26">
        <v>1</v>
      </c>
      <c r="G44" s="26">
        <v>0</v>
      </c>
      <c r="H44" s="26">
        <v>0</v>
      </c>
      <c r="I44" s="103">
        <f t="shared" si="1"/>
        <v>703.30500000000006</v>
      </c>
    </row>
    <row r="45" spans="1:9" x14ac:dyDescent="0.25">
      <c r="A45" s="3" t="s">
        <v>265</v>
      </c>
      <c r="B45" s="101" t="s">
        <v>363</v>
      </c>
      <c r="C45" s="102">
        <v>1786.2449999999999</v>
      </c>
      <c r="D45" s="26">
        <v>0</v>
      </c>
      <c r="E45" s="26">
        <v>0</v>
      </c>
      <c r="F45" s="26">
        <v>1</v>
      </c>
      <c r="G45" s="26">
        <v>0</v>
      </c>
      <c r="H45" s="26">
        <v>0</v>
      </c>
      <c r="I45" s="103">
        <f t="shared" si="1"/>
        <v>1786.2449999999999</v>
      </c>
    </row>
    <row r="46" spans="1:9" ht="30" x14ac:dyDescent="0.25">
      <c r="A46" s="3" t="s">
        <v>551</v>
      </c>
      <c r="B46" s="101" t="s">
        <v>364</v>
      </c>
      <c r="C46" s="102">
        <v>9511.5</v>
      </c>
      <c r="D46" s="26">
        <v>0</v>
      </c>
      <c r="E46" s="26">
        <v>0</v>
      </c>
      <c r="F46" s="26">
        <v>1</v>
      </c>
      <c r="G46" s="26">
        <v>0</v>
      </c>
      <c r="H46" s="26">
        <v>0</v>
      </c>
      <c r="I46" s="103">
        <f t="shared" si="1"/>
        <v>9511.5</v>
      </c>
    </row>
    <row r="47" spans="1:9" x14ac:dyDescent="0.25">
      <c r="A47" s="3" t="s">
        <v>549</v>
      </c>
      <c r="B47" s="101" t="s">
        <v>365</v>
      </c>
      <c r="C47" s="102">
        <v>791.47</v>
      </c>
      <c r="D47" s="26">
        <v>0</v>
      </c>
      <c r="E47" s="26">
        <v>0</v>
      </c>
      <c r="F47" s="26">
        <v>1</v>
      </c>
      <c r="G47" s="26">
        <v>0</v>
      </c>
      <c r="H47" s="26">
        <v>0</v>
      </c>
      <c r="I47" s="103">
        <f t="shared" si="1"/>
        <v>791.47</v>
      </c>
    </row>
    <row r="48" spans="1:9" ht="30" x14ac:dyDescent="0.25">
      <c r="A48" s="3" t="s">
        <v>266</v>
      </c>
      <c r="B48" s="101" t="s">
        <v>366</v>
      </c>
      <c r="C48" s="102">
        <v>309.5</v>
      </c>
      <c r="D48" s="26">
        <v>0</v>
      </c>
      <c r="E48" s="26">
        <v>0</v>
      </c>
      <c r="F48" s="26">
        <v>1</v>
      </c>
      <c r="G48" s="26">
        <v>0</v>
      </c>
      <c r="H48" s="26">
        <v>0</v>
      </c>
      <c r="I48" s="103">
        <f t="shared" si="1"/>
        <v>309.5</v>
      </c>
    </row>
    <row r="49" spans="1:9" x14ac:dyDescent="0.25">
      <c r="A49" s="3" t="s">
        <v>267</v>
      </c>
      <c r="B49" s="101" t="s">
        <v>367</v>
      </c>
      <c r="C49" s="102">
        <v>9270.26</v>
      </c>
      <c r="D49" s="26">
        <v>0</v>
      </c>
      <c r="E49" s="26">
        <v>0</v>
      </c>
      <c r="F49" s="26">
        <v>1</v>
      </c>
      <c r="G49" s="26">
        <v>0</v>
      </c>
      <c r="H49" s="26">
        <v>0</v>
      </c>
      <c r="I49" s="103">
        <f t="shared" si="1"/>
        <v>9270.26</v>
      </c>
    </row>
    <row r="50" spans="1:9" x14ac:dyDescent="0.25">
      <c r="A50" s="3" t="s">
        <v>268</v>
      </c>
      <c r="B50" s="101" t="s">
        <v>368</v>
      </c>
      <c r="C50" s="102">
        <v>4457.6499999999996</v>
      </c>
      <c r="D50" s="26">
        <v>0</v>
      </c>
      <c r="E50" s="26">
        <v>0</v>
      </c>
      <c r="F50" s="26">
        <v>1</v>
      </c>
      <c r="G50" s="26">
        <v>0</v>
      </c>
      <c r="H50" s="26">
        <v>0</v>
      </c>
      <c r="I50" s="103">
        <f t="shared" si="1"/>
        <v>4457.6499999999996</v>
      </c>
    </row>
    <row r="51" spans="1:9" ht="30" x14ac:dyDescent="0.25">
      <c r="A51" s="3" t="s">
        <v>269</v>
      </c>
      <c r="B51" s="101" t="s">
        <v>369</v>
      </c>
      <c r="C51" s="102">
        <v>807</v>
      </c>
      <c r="D51" s="26">
        <v>0</v>
      </c>
      <c r="E51" s="26">
        <v>0</v>
      </c>
      <c r="F51" s="26">
        <v>1</v>
      </c>
      <c r="G51" s="26">
        <v>0</v>
      </c>
      <c r="H51" s="26">
        <v>0</v>
      </c>
      <c r="I51" s="103">
        <f t="shared" si="1"/>
        <v>807</v>
      </c>
    </row>
    <row r="52" spans="1:9" ht="30" x14ac:dyDescent="0.25">
      <c r="A52" s="3" t="s">
        <v>270</v>
      </c>
      <c r="B52" s="101" t="s">
        <v>370</v>
      </c>
      <c r="C52" s="102">
        <v>1166.0549999999998</v>
      </c>
      <c r="D52" s="26">
        <v>0</v>
      </c>
      <c r="E52" s="26">
        <v>0</v>
      </c>
      <c r="F52" s="26">
        <v>1</v>
      </c>
      <c r="G52" s="26">
        <v>0</v>
      </c>
      <c r="H52" s="26">
        <v>0</v>
      </c>
      <c r="I52" s="103">
        <f t="shared" si="1"/>
        <v>1166.0549999999998</v>
      </c>
    </row>
    <row r="53" spans="1:9" x14ac:dyDescent="0.25">
      <c r="A53" s="3" t="s">
        <v>547</v>
      </c>
      <c r="B53" s="101" t="s">
        <v>371</v>
      </c>
      <c r="C53" s="102">
        <v>9880</v>
      </c>
      <c r="D53" s="26">
        <v>0</v>
      </c>
      <c r="E53" s="26">
        <v>0</v>
      </c>
      <c r="F53" s="26">
        <v>2</v>
      </c>
      <c r="G53" s="26">
        <v>0</v>
      </c>
      <c r="H53" s="26">
        <v>0</v>
      </c>
      <c r="I53" s="103">
        <f t="shared" si="1"/>
        <v>19760</v>
      </c>
    </row>
    <row r="54" spans="1:9" x14ac:dyDescent="0.25">
      <c r="A54" s="3" t="s">
        <v>555</v>
      </c>
      <c r="B54" s="101" t="s">
        <v>544</v>
      </c>
      <c r="C54" s="102">
        <v>440.5</v>
      </c>
      <c r="D54" s="26">
        <v>0</v>
      </c>
      <c r="E54" s="26">
        <v>0</v>
      </c>
      <c r="F54" s="26">
        <v>1</v>
      </c>
      <c r="G54" s="26">
        <v>0</v>
      </c>
      <c r="H54" s="26">
        <v>0</v>
      </c>
      <c r="I54" s="103">
        <f t="shared" si="1"/>
        <v>440.5</v>
      </c>
    </row>
    <row r="55" spans="1:9" x14ac:dyDescent="0.25">
      <c r="A55" s="3" t="s">
        <v>541</v>
      </c>
      <c r="B55" s="101" t="s">
        <v>540</v>
      </c>
      <c r="C55" s="102">
        <v>198.09</v>
      </c>
      <c r="D55" s="26">
        <v>0</v>
      </c>
      <c r="E55" s="26">
        <v>0</v>
      </c>
      <c r="F55" s="26">
        <v>1</v>
      </c>
      <c r="G55" s="26">
        <v>0</v>
      </c>
      <c r="H55" s="26">
        <v>0</v>
      </c>
      <c r="I55" s="103">
        <f t="shared" si="1"/>
        <v>198.09</v>
      </c>
    </row>
    <row r="56" spans="1:9" ht="30" x14ac:dyDescent="0.25">
      <c r="A56" s="3" t="s">
        <v>59</v>
      </c>
      <c r="B56" s="101">
        <v>99803</v>
      </c>
      <c r="C56" s="102">
        <v>1.69</v>
      </c>
      <c r="D56" s="26">
        <v>155.22999999999999</v>
      </c>
      <c r="E56" s="26">
        <v>0</v>
      </c>
      <c r="F56" s="26">
        <v>0</v>
      </c>
      <c r="G56" s="26">
        <v>0</v>
      </c>
      <c r="H56" s="26">
        <v>0</v>
      </c>
      <c r="I56" s="103">
        <f t="shared" si="1"/>
        <v>262.33869999999996</v>
      </c>
    </row>
    <row r="57" spans="1:9" ht="30" x14ac:dyDescent="0.25">
      <c r="A57" s="3" t="s">
        <v>558</v>
      </c>
      <c r="B57" s="101" t="s">
        <v>559</v>
      </c>
      <c r="C57" s="102">
        <v>5017.5</v>
      </c>
      <c r="D57" s="26">
        <v>0</v>
      </c>
      <c r="E57" s="26">
        <v>0</v>
      </c>
      <c r="F57" s="26">
        <v>1</v>
      </c>
      <c r="G57" s="26">
        <v>0</v>
      </c>
      <c r="H57" s="26">
        <v>0</v>
      </c>
      <c r="I57" s="103">
        <f t="shared" si="1"/>
        <v>5017.5</v>
      </c>
    </row>
    <row r="58" spans="1:9" x14ac:dyDescent="0.25">
      <c r="A58" s="3" t="s">
        <v>563</v>
      </c>
      <c r="B58" s="101" t="s">
        <v>562</v>
      </c>
      <c r="C58" s="102">
        <v>848.95</v>
      </c>
      <c r="D58" s="26">
        <v>0</v>
      </c>
      <c r="E58" s="26">
        <v>0</v>
      </c>
      <c r="F58" s="26">
        <v>1</v>
      </c>
      <c r="G58" s="26">
        <v>0</v>
      </c>
      <c r="H58" s="26">
        <v>0</v>
      </c>
      <c r="I58" s="103">
        <f t="shared" si="1"/>
        <v>848.95</v>
      </c>
    </row>
    <row r="59" spans="1:9" x14ac:dyDescent="0.25">
      <c r="A59" s="3" t="s">
        <v>567</v>
      </c>
      <c r="B59" s="101" t="s">
        <v>566</v>
      </c>
      <c r="C59" s="102">
        <v>2644.9049999999997</v>
      </c>
      <c r="D59" s="26">
        <v>0</v>
      </c>
      <c r="E59" s="26">
        <v>0</v>
      </c>
      <c r="F59" s="26">
        <v>1</v>
      </c>
      <c r="G59" s="26">
        <v>0</v>
      </c>
      <c r="H59" s="26">
        <v>0</v>
      </c>
      <c r="I59" s="103">
        <f t="shared" si="1"/>
        <v>2644.9049999999997</v>
      </c>
    </row>
    <row r="60" spans="1:9" x14ac:dyDescent="0.25">
      <c r="A60" s="3" t="s">
        <v>570</v>
      </c>
      <c r="B60" s="101" t="s">
        <v>562</v>
      </c>
      <c r="C60" s="102">
        <v>352.75</v>
      </c>
      <c r="D60" s="26">
        <v>0</v>
      </c>
      <c r="E60" s="26">
        <v>0</v>
      </c>
      <c r="F60" s="26">
        <v>1</v>
      </c>
      <c r="G60" s="26">
        <v>0</v>
      </c>
      <c r="H60" s="26">
        <v>0</v>
      </c>
      <c r="I60" s="103">
        <f t="shared" si="1"/>
        <v>352.75</v>
      </c>
    </row>
    <row r="61" spans="1:9" x14ac:dyDescent="0.25">
      <c r="A61" s="3" t="s">
        <v>585</v>
      </c>
      <c r="B61" s="101" t="s">
        <v>589</v>
      </c>
      <c r="C61" s="102">
        <v>53.38</v>
      </c>
      <c r="D61" s="26">
        <v>0</v>
      </c>
      <c r="E61" s="26">
        <v>0</v>
      </c>
      <c r="F61" s="26">
        <v>2</v>
      </c>
      <c r="G61" s="26">
        <v>0</v>
      </c>
      <c r="H61" s="26">
        <v>0</v>
      </c>
      <c r="I61" s="103">
        <f t="shared" si="1"/>
        <v>106.76</v>
      </c>
    </row>
    <row r="62" spans="1:9" ht="30" x14ac:dyDescent="0.25">
      <c r="A62" s="3" t="s">
        <v>440</v>
      </c>
      <c r="B62" s="101" t="s">
        <v>373</v>
      </c>
      <c r="C62" s="102">
        <v>650.85081749999983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103">
        <v>655.85876669999993</v>
      </c>
    </row>
    <row r="64" spans="1:9" ht="18.75" x14ac:dyDescent="0.3">
      <c r="A64" s="150" t="s">
        <v>596</v>
      </c>
      <c r="B64" s="150"/>
      <c r="C64" s="150"/>
      <c r="D64" s="150"/>
      <c r="E64" s="151" t="s">
        <v>69</v>
      </c>
      <c r="F64" s="151"/>
      <c r="G64" s="151"/>
      <c r="H64" s="151"/>
      <c r="I64" s="25">
        <f>SUM(I67:I78)</f>
        <v>9839.4074345999979</v>
      </c>
    </row>
    <row r="65" spans="1:9" x14ac:dyDescent="0.25">
      <c r="A65" s="152"/>
      <c r="B65" s="152"/>
      <c r="C65" s="152"/>
      <c r="D65" s="152"/>
      <c r="E65" s="152"/>
      <c r="F65" s="152"/>
      <c r="G65" s="152"/>
      <c r="H65" s="152"/>
      <c r="I65" s="152"/>
    </row>
    <row r="66" spans="1:9" ht="30" x14ac:dyDescent="0.25">
      <c r="A66" s="99" t="s">
        <v>73</v>
      </c>
      <c r="B66" s="99" t="s">
        <v>349</v>
      </c>
      <c r="C66" s="99" t="s">
        <v>74</v>
      </c>
      <c r="D66" s="99" t="s">
        <v>6</v>
      </c>
      <c r="E66" s="99" t="s">
        <v>68</v>
      </c>
      <c r="F66" s="99" t="s">
        <v>4</v>
      </c>
      <c r="G66" s="99" t="s">
        <v>3</v>
      </c>
      <c r="H66" s="99" t="s">
        <v>377</v>
      </c>
      <c r="I66" s="100" t="s">
        <v>7</v>
      </c>
    </row>
    <row r="67" spans="1:9" ht="30" x14ac:dyDescent="0.25">
      <c r="A67" s="3" t="s">
        <v>439</v>
      </c>
      <c r="B67" s="101" t="s">
        <v>373</v>
      </c>
      <c r="C67" s="102">
        <v>89.064770400000029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103">
        <f>SUM(I68:I77)*0.009</f>
        <v>86.988867299999967</v>
      </c>
    </row>
    <row r="68" spans="1:9" ht="30" x14ac:dyDescent="0.25">
      <c r="A68" s="3" t="s">
        <v>536</v>
      </c>
      <c r="B68" s="101" t="s">
        <v>534</v>
      </c>
      <c r="C68" s="102">
        <v>78.875</v>
      </c>
      <c r="D68" s="26">
        <v>77.42</v>
      </c>
      <c r="E68" s="26">
        <v>0</v>
      </c>
      <c r="F68" s="26">
        <v>0</v>
      </c>
      <c r="G68" s="26">
        <v>0</v>
      </c>
      <c r="H68" s="26">
        <v>0</v>
      </c>
      <c r="I68" s="103">
        <f t="shared" ref="I68:I77" si="2">SUM(D68:H68)*C68</f>
        <v>6106.5025000000005</v>
      </c>
    </row>
    <row r="69" spans="1:9" ht="30" x14ac:dyDescent="0.25">
      <c r="A69" s="3" t="s">
        <v>54</v>
      </c>
      <c r="B69" s="101">
        <v>98697</v>
      </c>
      <c r="C69" s="102">
        <v>43.78</v>
      </c>
      <c r="D69" s="26">
        <v>0</v>
      </c>
      <c r="E69" s="26">
        <v>30.6</v>
      </c>
      <c r="F69" s="26">
        <v>0</v>
      </c>
      <c r="G69" s="26">
        <v>0</v>
      </c>
      <c r="H69" s="26">
        <v>0</v>
      </c>
      <c r="I69" s="103">
        <f t="shared" si="2"/>
        <v>1339.6680000000001</v>
      </c>
    </row>
    <row r="70" spans="1:9" ht="30" x14ac:dyDescent="0.25">
      <c r="A70" s="3" t="s">
        <v>48</v>
      </c>
      <c r="B70" s="101">
        <v>88483</v>
      </c>
      <c r="C70" s="102">
        <v>3.02</v>
      </c>
      <c r="D70" s="26">
        <v>77.42</v>
      </c>
      <c r="E70" s="26">
        <v>0</v>
      </c>
      <c r="F70" s="26">
        <v>0</v>
      </c>
      <c r="G70" s="26">
        <v>0</v>
      </c>
      <c r="H70" s="26">
        <v>0</v>
      </c>
      <c r="I70" s="103">
        <f t="shared" si="2"/>
        <v>233.80840000000001</v>
      </c>
    </row>
    <row r="71" spans="1:9" ht="45" x14ac:dyDescent="0.25">
      <c r="A71" s="3" t="s">
        <v>49</v>
      </c>
      <c r="B71" s="101">
        <v>88489</v>
      </c>
      <c r="C71" s="102">
        <v>12.51</v>
      </c>
      <c r="D71" s="26">
        <v>77.42</v>
      </c>
      <c r="E71" s="26">
        <v>0</v>
      </c>
      <c r="F71" s="26">
        <v>0</v>
      </c>
      <c r="G71" s="26">
        <v>0</v>
      </c>
      <c r="H71" s="26">
        <v>0</v>
      </c>
      <c r="I71" s="103">
        <f t="shared" si="2"/>
        <v>968.52419999999995</v>
      </c>
    </row>
    <row r="72" spans="1:9" ht="45" x14ac:dyDescent="0.25">
      <c r="A72" s="3" t="s">
        <v>36</v>
      </c>
      <c r="B72" s="101">
        <v>92000</v>
      </c>
      <c r="C72" s="102">
        <v>24.97</v>
      </c>
      <c r="D72" s="26">
        <v>0</v>
      </c>
      <c r="E72" s="26">
        <v>0</v>
      </c>
      <c r="F72" s="26">
        <v>4</v>
      </c>
      <c r="G72" s="26">
        <v>0</v>
      </c>
      <c r="H72" s="26">
        <v>0</v>
      </c>
      <c r="I72" s="103">
        <f t="shared" si="2"/>
        <v>99.88</v>
      </c>
    </row>
    <row r="73" spans="1:9" ht="30" x14ac:dyDescent="0.25">
      <c r="A73" s="3" t="s">
        <v>40</v>
      </c>
      <c r="B73" s="101">
        <v>98307</v>
      </c>
      <c r="C73" s="102">
        <v>45.29</v>
      </c>
      <c r="D73" s="26">
        <v>0</v>
      </c>
      <c r="E73" s="26">
        <v>0</v>
      </c>
      <c r="F73" s="26">
        <v>8</v>
      </c>
      <c r="G73" s="26">
        <v>0</v>
      </c>
      <c r="H73" s="26">
        <v>0</v>
      </c>
      <c r="I73" s="103">
        <f t="shared" si="2"/>
        <v>362.32</v>
      </c>
    </row>
    <row r="74" spans="1:9" ht="45" x14ac:dyDescent="0.25">
      <c r="A74" s="3" t="s">
        <v>38</v>
      </c>
      <c r="B74" s="101">
        <v>98295</v>
      </c>
      <c r="C74" s="102">
        <v>1.37</v>
      </c>
      <c r="D74" s="26">
        <v>0</v>
      </c>
      <c r="E74" s="26">
        <v>235.18</v>
      </c>
      <c r="F74" s="26">
        <v>0</v>
      </c>
      <c r="G74" s="26">
        <v>0</v>
      </c>
      <c r="H74" s="26">
        <v>0</v>
      </c>
      <c r="I74" s="103">
        <f t="shared" si="2"/>
        <v>322.19660000000005</v>
      </c>
    </row>
    <row r="75" spans="1:9" ht="60" x14ac:dyDescent="0.25">
      <c r="A75" s="3" t="s">
        <v>32</v>
      </c>
      <c r="B75" s="101">
        <v>91926</v>
      </c>
      <c r="C75" s="102">
        <v>3.35</v>
      </c>
      <c r="D75" s="26">
        <v>0</v>
      </c>
      <c r="E75" s="26">
        <v>15</v>
      </c>
      <c r="F75" s="26">
        <v>0</v>
      </c>
      <c r="G75" s="26">
        <v>0</v>
      </c>
      <c r="H75" s="26">
        <v>0</v>
      </c>
      <c r="I75" s="103">
        <f t="shared" si="2"/>
        <v>50.25</v>
      </c>
    </row>
    <row r="76" spans="1:9" ht="60" x14ac:dyDescent="0.25">
      <c r="A76" s="3" t="s">
        <v>30</v>
      </c>
      <c r="B76" s="101">
        <v>91853</v>
      </c>
      <c r="C76" s="102">
        <v>7.42</v>
      </c>
      <c r="D76" s="26">
        <v>0</v>
      </c>
      <c r="E76" s="26">
        <v>15</v>
      </c>
      <c r="F76" s="26">
        <v>0</v>
      </c>
      <c r="G76" s="26">
        <v>0</v>
      </c>
      <c r="H76" s="26">
        <v>0</v>
      </c>
      <c r="I76" s="103">
        <f t="shared" si="2"/>
        <v>111.3</v>
      </c>
    </row>
    <row r="77" spans="1:9" ht="30" x14ac:dyDescent="0.25">
      <c r="A77" s="3" t="s">
        <v>59</v>
      </c>
      <c r="B77" s="101">
        <v>99803</v>
      </c>
      <c r="C77" s="102">
        <v>1.69</v>
      </c>
      <c r="D77" s="26">
        <v>42</v>
      </c>
      <c r="E77" s="26">
        <v>0</v>
      </c>
      <c r="F77" s="26">
        <v>0</v>
      </c>
      <c r="G77" s="26">
        <v>0</v>
      </c>
      <c r="H77" s="26">
        <v>0</v>
      </c>
      <c r="I77" s="103">
        <f t="shared" si="2"/>
        <v>70.98</v>
      </c>
    </row>
    <row r="78" spans="1:9" ht="30" x14ac:dyDescent="0.25">
      <c r="A78" s="3" t="s">
        <v>440</v>
      </c>
      <c r="B78" s="101" t="s">
        <v>373</v>
      </c>
      <c r="C78" s="102">
        <v>89.064770400000029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103">
        <v>86.988867299999967</v>
      </c>
    </row>
    <row r="80" spans="1:9" ht="18.75" x14ac:dyDescent="0.3">
      <c r="A80" s="150" t="s">
        <v>251</v>
      </c>
      <c r="B80" s="150"/>
      <c r="C80" s="150"/>
      <c r="D80" s="150"/>
      <c r="E80" s="151" t="s">
        <v>69</v>
      </c>
      <c r="F80" s="151"/>
      <c r="G80" s="151"/>
      <c r="H80" s="151"/>
      <c r="I80" s="25">
        <f>SUM(I83:I106)</f>
        <v>14495.052793600003</v>
      </c>
    </row>
    <row r="81" spans="1:9" x14ac:dyDescent="0.25">
      <c r="A81" s="152"/>
      <c r="B81" s="152"/>
      <c r="C81" s="152"/>
      <c r="D81" s="152"/>
      <c r="E81" s="152"/>
      <c r="F81" s="152"/>
      <c r="G81" s="152"/>
      <c r="H81" s="152"/>
      <c r="I81" s="152"/>
    </row>
    <row r="82" spans="1:9" ht="30" x14ac:dyDescent="0.25">
      <c r="A82" s="99" t="s">
        <v>73</v>
      </c>
      <c r="B82" s="99" t="s">
        <v>349</v>
      </c>
      <c r="C82" s="99" t="s">
        <v>74</v>
      </c>
      <c r="D82" s="99" t="s">
        <v>6</v>
      </c>
      <c r="E82" s="99" t="s">
        <v>68</v>
      </c>
      <c r="F82" s="99" t="s">
        <v>4</v>
      </c>
      <c r="G82" s="99" t="s">
        <v>3</v>
      </c>
      <c r="H82" s="99" t="s">
        <v>377</v>
      </c>
      <c r="I82" s="99" t="s">
        <v>7</v>
      </c>
    </row>
    <row r="83" spans="1:9" ht="30" x14ac:dyDescent="0.25">
      <c r="A83" s="3" t="s">
        <v>439</v>
      </c>
      <c r="B83" s="101" t="s">
        <v>373</v>
      </c>
      <c r="C83" s="102">
        <v>128.69826390000006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103">
        <f>SUM(I84:I105)*0.009</f>
        <v>128.14879680000001</v>
      </c>
    </row>
    <row r="84" spans="1:9" ht="45" x14ac:dyDescent="0.25">
      <c r="A84" s="3" t="s">
        <v>61</v>
      </c>
      <c r="B84" s="101">
        <v>97638</v>
      </c>
      <c r="C84" s="102">
        <v>6.57</v>
      </c>
      <c r="D84" s="26">
        <v>32.96</v>
      </c>
      <c r="E84" s="26">
        <v>0</v>
      </c>
      <c r="F84" s="26">
        <v>0</v>
      </c>
      <c r="G84" s="26">
        <v>0</v>
      </c>
      <c r="H84" s="26">
        <v>0</v>
      </c>
      <c r="I84" s="103">
        <f t="shared" ref="I84:I105" si="3">SUM(D84:H84)*C84</f>
        <v>216.5472</v>
      </c>
    </row>
    <row r="85" spans="1:9" ht="30" x14ac:dyDescent="0.25">
      <c r="A85" s="3" t="s">
        <v>536</v>
      </c>
      <c r="B85" s="101" t="s">
        <v>534</v>
      </c>
      <c r="C85" s="102">
        <v>78.875</v>
      </c>
      <c r="D85" s="26">
        <v>52.1</v>
      </c>
      <c r="E85" s="26">
        <v>0</v>
      </c>
      <c r="F85" s="26">
        <v>0</v>
      </c>
      <c r="G85" s="26">
        <v>0</v>
      </c>
      <c r="H85" s="26">
        <v>0</v>
      </c>
      <c r="I85" s="103">
        <f t="shared" si="3"/>
        <v>4109.3874999999998</v>
      </c>
    </row>
    <row r="86" spans="1:9" ht="30" x14ac:dyDescent="0.25">
      <c r="A86" s="3" t="s">
        <v>55</v>
      </c>
      <c r="B86" s="101">
        <v>101739</v>
      </c>
      <c r="C86" s="102">
        <v>23.87</v>
      </c>
      <c r="D86" s="26">
        <v>0</v>
      </c>
      <c r="E86" s="26">
        <v>25.16</v>
      </c>
      <c r="F86" s="26">
        <v>0</v>
      </c>
      <c r="G86" s="26">
        <v>0</v>
      </c>
      <c r="H86" s="26">
        <v>0</v>
      </c>
      <c r="I86" s="103">
        <f t="shared" si="3"/>
        <v>600.56920000000002</v>
      </c>
    </row>
    <row r="87" spans="1:9" ht="30" x14ac:dyDescent="0.25">
      <c r="A87" s="3" t="s">
        <v>48</v>
      </c>
      <c r="B87" s="101">
        <v>88483</v>
      </c>
      <c r="C87" s="102">
        <v>3.02</v>
      </c>
      <c r="D87" s="26">
        <v>38.6</v>
      </c>
      <c r="E87" s="26">
        <v>0</v>
      </c>
      <c r="F87" s="26">
        <v>0</v>
      </c>
      <c r="G87" s="26">
        <v>0</v>
      </c>
      <c r="H87" s="26">
        <v>0</v>
      </c>
      <c r="I87" s="103">
        <f t="shared" si="3"/>
        <v>116.572</v>
      </c>
    </row>
    <row r="88" spans="1:9" ht="45" x14ac:dyDescent="0.25">
      <c r="A88" s="3" t="s">
        <v>49</v>
      </c>
      <c r="B88" s="101">
        <v>88489</v>
      </c>
      <c r="C88" s="102">
        <v>12.51</v>
      </c>
      <c r="D88" s="26">
        <v>38.6</v>
      </c>
      <c r="E88" s="26">
        <v>0</v>
      </c>
      <c r="F88" s="26">
        <v>0</v>
      </c>
      <c r="G88" s="26">
        <v>0</v>
      </c>
      <c r="H88" s="26">
        <v>0</v>
      </c>
      <c r="I88" s="103">
        <f t="shared" si="3"/>
        <v>482.88600000000002</v>
      </c>
    </row>
    <row r="89" spans="1:9" ht="45" x14ac:dyDescent="0.25">
      <c r="A89" s="3" t="s">
        <v>53</v>
      </c>
      <c r="B89" s="101">
        <v>98673</v>
      </c>
      <c r="C89" s="102">
        <v>158.13999999999999</v>
      </c>
      <c r="D89" s="26">
        <v>13.32</v>
      </c>
      <c r="E89" s="26">
        <v>0</v>
      </c>
      <c r="F89" s="26">
        <v>0</v>
      </c>
      <c r="G89" s="26">
        <v>0</v>
      </c>
      <c r="H89" s="26">
        <v>0</v>
      </c>
      <c r="I89" s="103">
        <f t="shared" si="3"/>
        <v>2106.4247999999998</v>
      </c>
    </row>
    <row r="90" spans="1:9" ht="75" x14ac:dyDescent="0.25">
      <c r="A90" s="3" t="s">
        <v>70</v>
      </c>
      <c r="B90" s="101" t="s">
        <v>350</v>
      </c>
      <c r="C90" s="102">
        <v>719.65</v>
      </c>
      <c r="D90" s="26">
        <v>0</v>
      </c>
      <c r="E90" s="26">
        <v>0</v>
      </c>
      <c r="F90" s="26">
        <v>1</v>
      </c>
      <c r="G90" s="26">
        <v>0</v>
      </c>
      <c r="H90" s="26">
        <v>0</v>
      </c>
      <c r="I90" s="103">
        <f t="shared" si="3"/>
        <v>719.65</v>
      </c>
    </row>
    <row r="91" spans="1:9" ht="105" x14ac:dyDescent="0.25">
      <c r="A91" s="3" t="s">
        <v>28</v>
      </c>
      <c r="B91" s="101">
        <v>100685</v>
      </c>
      <c r="C91" s="102">
        <v>854.2</v>
      </c>
      <c r="D91" s="26">
        <v>0</v>
      </c>
      <c r="E91" s="26">
        <v>0</v>
      </c>
      <c r="F91" s="26">
        <v>1</v>
      </c>
      <c r="G91" s="26">
        <v>0</v>
      </c>
      <c r="H91" s="26">
        <v>0</v>
      </c>
      <c r="I91" s="103">
        <f t="shared" si="3"/>
        <v>854.2</v>
      </c>
    </row>
    <row r="92" spans="1:9" ht="45" x14ac:dyDescent="0.25">
      <c r="A92" s="3" t="s">
        <v>35</v>
      </c>
      <c r="B92" s="101">
        <v>91953</v>
      </c>
      <c r="C92" s="102">
        <v>23.59</v>
      </c>
      <c r="D92" s="26">
        <v>0</v>
      </c>
      <c r="E92" s="26">
        <v>0</v>
      </c>
      <c r="F92" s="26">
        <v>1</v>
      </c>
      <c r="G92" s="26">
        <v>0</v>
      </c>
      <c r="H92" s="26">
        <v>0</v>
      </c>
      <c r="I92" s="103">
        <f t="shared" si="3"/>
        <v>23.59</v>
      </c>
    </row>
    <row r="93" spans="1:9" ht="45" x14ac:dyDescent="0.25">
      <c r="A93" s="3" t="s">
        <v>36</v>
      </c>
      <c r="B93" s="101">
        <v>92000</v>
      </c>
      <c r="C93" s="102">
        <v>24.97</v>
      </c>
      <c r="D93" s="26">
        <v>0</v>
      </c>
      <c r="E93" s="26">
        <v>0</v>
      </c>
      <c r="F93" s="26">
        <v>11</v>
      </c>
      <c r="G93" s="26">
        <v>0</v>
      </c>
      <c r="H93" s="26">
        <v>0</v>
      </c>
      <c r="I93" s="103">
        <f t="shared" si="3"/>
        <v>274.66999999999996</v>
      </c>
    </row>
    <row r="94" spans="1:9" ht="30" x14ac:dyDescent="0.25">
      <c r="A94" s="3" t="s">
        <v>40</v>
      </c>
      <c r="B94" s="101">
        <v>98307</v>
      </c>
      <c r="C94" s="102">
        <v>45.29</v>
      </c>
      <c r="D94" s="26">
        <v>0</v>
      </c>
      <c r="E94" s="26">
        <v>0</v>
      </c>
      <c r="F94" s="26">
        <v>22</v>
      </c>
      <c r="G94" s="26">
        <v>0</v>
      </c>
      <c r="H94" s="26">
        <v>0</v>
      </c>
      <c r="I94" s="103">
        <f t="shared" si="3"/>
        <v>996.38</v>
      </c>
    </row>
    <row r="95" spans="1:9" ht="45" x14ac:dyDescent="0.25">
      <c r="A95" s="3" t="s">
        <v>38</v>
      </c>
      <c r="B95" s="101">
        <v>98295</v>
      </c>
      <c r="C95" s="102">
        <v>1.37</v>
      </c>
      <c r="D95" s="26">
        <v>0</v>
      </c>
      <c r="E95" s="26">
        <v>690.14</v>
      </c>
      <c r="F95" s="26">
        <v>0</v>
      </c>
      <c r="G95" s="26">
        <v>0</v>
      </c>
      <c r="H95" s="26">
        <v>0</v>
      </c>
      <c r="I95" s="103">
        <f t="shared" si="3"/>
        <v>945.49180000000001</v>
      </c>
    </row>
    <row r="96" spans="1:9" ht="60" x14ac:dyDescent="0.25">
      <c r="A96" s="3" t="s">
        <v>30</v>
      </c>
      <c r="B96" s="101">
        <v>91853</v>
      </c>
      <c r="C96" s="102">
        <v>7.42</v>
      </c>
      <c r="D96" s="26">
        <v>0</v>
      </c>
      <c r="E96" s="26">
        <v>35.229999999999997</v>
      </c>
      <c r="F96" s="26">
        <v>0</v>
      </c>
      <c r="G96" s="26">
        <v>0</v>
      </c>
      <c r="H96" s="26">
        <v>0</v>
      </c>
      <c r="I96" s="103">
        <f t="shared" si="3"/>
        <v>261.40659999999997</v>
      </c>
    </row>
    <row r="97" spans="1:9" ht="60" x14ac:dyDescent="0.25">
      <c r="A97" s="3" t="s">
        <v>31</v>
      </c>
      <c r="B97" s="101">
        <v>91924</v>
      </c>
      <c r="C97" s="102">
        <v>2.3199999999999998</v>
      </c>
      <c r="D97" s="26">
        <v>0</v>
      </c>
      <c r="E97" s="26">
        <v>20.43</v>
      </c>
      <c r="F97" s="26">
        <v>0</v>
      </c>
      <c r="G97" s="26">
        <v>0</v>
      </c>
      <c r="H97" s="26">
        <v>0</v>
      </c>
      <c r="I97" s="103">
        <f t="shared" si="3"/>
        <v>47.397599999999997</v>
      </c>
    </row>
    <row r="98" spans="1:9" ht="60" x14ac:dyDescent="0.25">
      <c r="A98" s="3" t="s">
        <v>32</v>
      </c>
      <c r="B98" s="101">
        <v>91926</v>
      </c>
      <c r="C98" s="102">
        <v>3.35</v>
      </c>
      <c r="D98" s="26">
        <v>0</v>
      </c>
      <c r="E98" s="26">
        <v>31.01</v>
      </c>
      <c r="F98" s="26">
        <v>0</v>
      </c>
      <c r="G98" s="26">
        <v>0</v>
      </c>
      <c r="H98" s="26">
        <v>0</v>
      </c>
      <c r="I98" s="103">
        <f t="shared" si="3"/>
        <v>103.88350000000001</v>
      </c>
    </row>
    <row r="99" spans="1:9" ht="60" x14ac:dyDescent="0.25">
      <c r="A99" s="3" t="s">
        <v>37</v>
      </c>
      <c r="B99" s="101">
        <v>97586</v>
      </c>
      <c r="C99" s="102">
        <v>83.27</v>
      </c>
      <c r="D99" s="26">
        <v>0</v>
      </c>
      <c r="E99" s="26">
        <v>0</v>
      </c>
      <c r="F99" s="26">
        <v>2</v>
      </c>
      <c r="G99" s="26">
        <v>0</v>
      </c>
      <c r="H99" s="26">
        <v>0</v>
      </c>
      <c r="I99" s="103">
        <f t="shared" si="3"/>
        <v>166.54</v>
      </c>
    </row>
    <row r="100" spans="1:9" ht="75" x14ac:dyDescent="0.25">
      <c r="A100" s="81" t="s">
        <v>41</v>
      </c>
      <c r="B100" s="101">
        <v>97328</v>
      </c>
      <c r="C100" s="102">
        <v>36.369999999999997</v>
      </c>
      <c r="D100" s="26">
        <v>0</v>
      </c>
      <c r="E100" s="26">
        <v>5</v>
      </c>
      <c r="F100" s="26">
        <v>0</v>
      </c>
      <c r="G100" s="26">
        <v>0</v>
      </c>
      <c r="H100" s="26">
        <v>0</v>
      </c>
      <c r="I100" s="103">
        <f t="shared" si="3"/>
        <v>181.85</v>
      </c>
    </row>
    <row r="101" spans="1:9" ht="30" x14ac:dyDescent="0.25">
      <c r="A101" s="81" t="s">
        <v>39</v>
      </c>
      <c r="B101" s="101">
        <v>98301</v>
      </c>
      <c r="C101" s="102">
        <v>445.93</v>
      </c>
      <c r="D101" s="26">
        <v>0</v>
      </c>
      <c r="E101" s="26">
        <v>0</v>
      </c>
      <c r="F101" s="26">
        <v>1</v>
      </c>
      <c r="G101" s="26">
        <v>0</v>
      </c>
      <c r="H101" s="26">
        <v>0</v>
      </c>
      <c r="I101" s="103">
        <f t="shared" si="3"/>
        <v>445.93</v>
      </c>
    </row>
    <row r="102" spans="1:9" x14ac:dyDescent="0.25">
      <c r="A102" s="81" t="s">
        <v>257</v>
      </c>
      <c r="B102" s="101" t="s">
        <v>351</v>
      </c>
      <c r="C102" s="102">
        <v>11.29</v>
      </c>
      <c r="D102" s="26">
        <v>0</v>
      </c>
      <c r="E102" s="26">
        <v>9.4</v>
      </c>
      <c r="F102" s="26">
        <v>0</v>
      </c>
      <c r="G102" s="26">
        <v>0</v>
      </c>
      <c r="H102" s="26">
        <v>0</v>
      </c>
      <c r="I102" s="103">
        <f t="shared" si="3"/>
        <v>106.12599999999999</v>
      </c>
    </row>
    <row r="103" spans="1:9" x14ac:dyDescent="0.25">
      <c r="A103" s="81" t="s">
        <v>256</v>
      </c>
      <c r="B103" s="101" t="s">
        <v>352</v>
      </c>
      <c r="C103" s="102">
        <v>2.54</v>
      </c>
      <c r="D103" s="26">
        <v>0</v>
      </c>
      <c r="E103" s="26">
        <v>0</v>
      </c>
      <c r="F103" s="26">
        <v>5</v>
      </c>
      <c r="G103" s="26">
        <v>0</v>
      </c>
      <c r="H103" s="26">
        <v>0</v>
      </c>
      <c r="I103" s="103">
        <f t="shared" si="3"/>
        <v>12.7</v>
      </c>
    </row>
    <row r="104" spans="1:9" ht="30" x14ac:dyDescent="0.25">
      <c r="A104" s="81" t="s">
        <v>531</v>
      </c>
      <c r="B104" s="101" t="s">
        <v>353</v>
      </c>
      <c r="C104" s="102">
        <v>1373.5349999999999</v>
      </c>
      <c r="D104" s="26">
        <v>0</v>
      </c>
      <c r="E104" s="26">
        <v>0</v>
      </c>
      <c r="F104" s="26">
        <v>1</v>
      </c>
      <c r="G104" s="26">
        <v>0</v>
      </c>
      <c r="H104" s="26">
        <v>0</v>
      </c>
      <c r="I104" s="103">
        <f t="shared" si="3"/>
        <v>1373.5349999999999</v>
      </c>
    </row>
    <row r="105" spans="1:9" ht="30" x14ac:dyDescent="0.25">
      <c r="A105" s="3" t="s">
        <v>59</v>
      </c>
      <c r="B105" s="101" t="s">
        <v>10</v>
      </c>
      <c r="C105" s="102">
        <v>1.85</v>
      </c>
      <c r="D105" s="26">
        <v>50.28</v>
      </c>
      <c r="E105" s="26">
        <v>0</v>
      </c>
      <c r="F105" s="26">
        <v>0</v>
      </c>
      <c r="G105" s="26">
        <v>0</v>
      </c>
      <c r="H105" s="26">
        <v>0</v>
      </c>
      <c r="I105" s="103">
        <f t="shared" si="3"/>
        <v>93.018000000000001</v>
      </c>
    </row>
    <row r="106" spans="1:9" ht="30" x14ac:dyDescent="0.25">
      <c r="A106" s="3" t="s">
        <v>440</v>
      </c>
      <c r="B106" s="101" t="s">
        <v>373</v>
      </c>
      <c r="C106" s="102">
        <v>128.69826390000006</v>
      </c>
      <c r="D106" s="26">
        <v>0</v>
      </c>
      <c r="E106" s="26">
        <v>0</v>
      </c>
      <c r="F106" s="26">
        <v>0</v>
      </c>
      <c r="G106" s="26">
        <v>0</v>
      </c>
      <c r="H106" s="26">
        <v>0</v>
      </c>
      <c r="I106" s="103">
        <v>128.14879680000001</v>
      </c>
    </row>
    <row r="108" spans="1:9" ht="18.75" x14ac:dyDescent="0.3">
      <c r="A108" s="150" t="s">
        <v>539</v>
      </c>
      <c r="B108" s="150"/>
      <c r="C108" s="150"/>
      <c r="D108" s="150"/>
      <c r="E108" s="151" t="s">
        <v>69</v>
      </c>
      <c r="F108" s="151"/>
      <c r="G108" s="151"/>
      <c r="H108" s="151"/>
      <c r="I108" s="25">
        <f>SUM(I111:I127)</f>
        <v>5177.6841065999997</v>
      </c>
    </row>
    <row r="109" spans="1:9" x14ac:dyDescent="0.25">
      <c r="A109" s="147"/>
      <c r="B109" s="148"/>
      <c r="C109" s="148"/>
      <c r="D109" s="148"/>
      <c r="E109" s="148"/>
      <c r="F109" s="148"/>
      <c r="G109" s="148"/>
      <c r="H109" s="148"/>
      <c r="I109" s="149"/>
    </row>
    <row r="110" spans="1:9" ht="30" x14ac:dyDescent="0.25">
      <c r="A110" s="99" t="s">
        <v>73</v>
      </c>
      <c r="B110" s="99" t="s">
        <v>349</v>
      </c>
      <c r="C110" s="99" t="s">
        <v>74</v>
      </c>
      <c r="D110" s="99" t="s">
        <v>6</v>
      </c>
      <c r="E110" s="99" t="s">
        <v>68</v>
      </c>
      <c r="F110" s="99" t="s">
        <v>4</v>
      </c>
      <c r="G110" s="99" t="s">
        <v>3</v>
      </c>
      <c r="H110" s="99" t="s">
        <v>377</v>
      </c>
      <c r="I110" s="99" t="s">
        <v>7</v>
      </c>
    </row>
    <row r="111" spans="1:9" ht="30" x14ac:dyDescent="0.25">
      <c r="A111" s="3" t="s">
        <v>439</v>
      </c>
      <c r="B111" s="101" t="s">
        <v>373</v>
      </c>
      <c r="C111" s="102">
        <v>47.533722299999994</v>
      </c>
      <c r="D111" s="26">
        <v>0</v>
      </c>
      <c r="E111" s="26">
        <v>0</v>
      </c>
      <c r="F111" s="26">
        <v>0</v>
      </c>
      <c r="G111" s="26">
        <v>0</v>
      </c>
      <c r="H111" s="26">
        <v>0</v>
      </c>
      <c r="I111" s="103">
        <f>SUM(I112:I126)*0.009</f>
        <v>45.775203300000001</v>
      </c>
    </row>
    <row r="112" spans="1:9" ht="45" x14ac:dyDescent="0.25">
      <c r="A112" s="81" t="s">
        <v>61</v>
      </c>
      <c r="B112" s="101">
        <v>97638</v>
      </c>
      <c r="C112" s="102">
        <v>6.57</v>
      </c>
      <c r="D112" s="26">
        <v>24.58</v>
      </c>
      <c r="E112" s="26">
        <v>0</v>
      </c>
      <c r="F112" s="26">
        <v>0</v>
      </c>
      <c r="G112" s="26">
        <v>0</v>
      </c>
      <c r="H112" s="26">
        <v>0</v>
      </c>
      <c r="I112" s="103">
        <f t="shared" ref="I112:I126" si="4">SUM(D112:H112)*C112</f>
        <v>161.4906</v>
      </c>
    </row>
    <row r="113" spans="1:9" ht="30" x14ac:dyDescent="0.25">
      <c r="A113" s="81" t="s">
        <v>536</v>
      </c>
      <c r="B113" s="101" t="s">
        <v>534</v>
      </c>
      <c r="C113" s="102">
        <v>78.875</v>
      </c>
      <c r="D113" s="26">
        <v>18.739999999999998</v>
      </c>
      <c r="E113" s="26">
        <v>0</v>
      </c>
      <c r="F113" s="26">
        <v>0</v>
      </c>
      <c r="G113" s="26">
        <v>0</v>
      </c>
      <c r="H113" s="26">
        <v>0</v>
      </c>
      <c r="I113" s="103">
        <f t="shared" si="4"/>
        <v>1478.1174999999998</v>
      </c>
    </row>
    <row r="114" spans="1:9" ht="60" x14ac:dyDescent="0.25">
      <c r="A114" s="81" t="s">
        <v>47</v>
      </c>
      <c r="B114" s="101">
        <v>96359</v>
      </c>
      <c r="C114" s="102">
        <v>78.5</v>
      </c>
      <c r="D114" s="26">
        <v>5.8</v>
      </c>
      <c r="E114" s="26">
        <v>0</v>
      </c>
      <c r="F114" s="26">
        <v>0</v>
      </c>
      <c r="G114" s="26">
        <v>0</v>
      </c>
      <c r="H114" s="26">
        <v>0</v>
      </c>
      <c r="I114" s="103">
        <f t="shared" si="4"/>
        <v>455.3</v>
      </c>
    </row>
    <row r="115" spans="1:9" ht="30" x14ac:dyDescent="0.25">
      <c r="A115" s="81" t="s">
        <v>55</v>
      </c>
      <c r="B115" s="101">
        <v>101739</v>
      </c>
      <c r="C115" s="102">
        <v>23.87</v>
      </c>
      <c r="D115" s="26">
        <v>0</v>
      </c>
      <c r="E115" s="26">
        <v>17.95</v>
      </c>
      <c r="F115" s="26">
        <v>0</v>
      </c>
      <c r="G115" s="26">
        <v>0</v>
      </c>
      <c r="H115" s="26">
        <v>0</v>
      </c>
      <c r="I115" s="103">
        <f t="shared" si="4"/>
        <v>428.4665</v>
      </c>
    </row>
    <row r="116" spans="1:9" ht="30" x14ac:dyDescent="0.25">
      <c r="A116" s="81" t="s">
        <v>48</v>
      </c>
      <c r="B116" s="101">
        <v>88483</v>
      </c>
      <c r="C116" s="102">
        <v>3.02</v>
      </c>
      <c r="D116" s="26">
        <v>19.739999999999998</v>
      </c>
      <c r="E116" s="26">
        <v>0</v>
      </c>
      <c r="F116" s="26">
        <v>0</v>
      </c>
      <c r="G116" s="26">
        <v>0</v>
      </c>
      <c r="H116" s="26">
        <v>0</v>
      </c>
      <c r="I116" s="103">
        <f t="shared" si="4"/>
        <v>59.614799999999995</v>
      </c>
    </row>
    <row r="117" spans="1:9" ht="45" x14ac:dyDescent="0.25">
      <c r="A117" s="81" t="s">
        <v>49</v>
      </c>
      <c r="B117" s="101">
        <v>88489</v>
      </c>
      <c r="C117" s="102">
        <v>12.51</v>
      </c>
      <c r="D117" s="26">
        <v>19.739999999999998</v>
      </c>
      <c r="E117" s="26">
        <v>0</v>
      </c>
      <c r="F117" s="26">
        <v>0</v>
      </c>
      <c r="G117" s="26">
        <v>0</v>
      </c>
      <c r="H117" s="26">
        <v>0</v>
      </c>
      <c r="I117" s="103">
        <f t="shared" si="4"/>
        <v>246.94739999999999</v>
      </c>
    </row>
    <row r="118" spans="1:9" ht="45" x14ac:dyDescent="0.25">
      <c r="A118" s="81" t="s">
        <v>53</v>
      </c>
      <c r="B118" s="101">
        <v>98673</v>
      </c>
      <c r="C118" s="102">
        <v>158.13999999999999</v>
      </c>
      <c r="D118" s="26">
        <v>11.35</v>
      </c>
      <c r="E118" s="26">
        <v>0</v>
      </c>
      <c r="F118" s="26">
        <v>0</v>
      </c>
      <c r="G118" s="26">
        <v>0</v>
      </c>
      <c r="H118" s="26">
        <v>0</v>
      </c>
      <c r="I118" s="103">
        <f t="shared" si="4"/>
        <v>1794.8889999999999</v>
      </c>
    </row>
    <row r="119" spans="1:9" ht="60" x14ac:dyDescent="0.25">
      <c r="A119" s="81" t="s">
        <v>31</v>
      </c>
      <c r="B119" s="101">
        <v>91924</v>
      </c>
      <c r="C119" s="102">
        <v>2.3199999999999998</v>
      </c>
      <c r="D119" s="26">
        <v>0</v>
      </c>
      <c r="E119" s="26">
        <v>10.69</v>
      </c>
      <c r="F119" s="26">
        <v>0</v>
      </c>
      <c r="G119" s="26">
        <v>0</v>
      </c>
      <c r="H119" s="26">
        <v>0</v>
      </c>
      <c r="I119" s="103">
        <f t="shared" si="4"/>
        <v>24.800799999999999</v>
      </c>
    </row>
    <row r="120" spans="1:9" ht="60" x14ac:dyDescent="0.25">
      <c r="A120" s="81" t="s">
        <v>32</v>
      </c>
      <c r="B120" s="101">
        <v>91926</v>
      </c>
      <c r="C120" s="102">
        <v>3.35</v>
      </c>
      <c r="D120" s="26">
        <v>0</v>
      </c>
      <c r="E120" s="26">
        <v>5</v>
      </c>
      <c r="F120" s="26">
        <v>0</v>
      </c>
      <c r="G120" s="26">
        <v>0</v>
      </c>
      <c r="H120" s="26">
        <v>0</v>
      </c>
      <c r="I120" s="103">
        <f t="shared" si="4"/>
        <v>16.75</v>
      </c>
    </row>
    <row r="121" spans="1:9" ht="45" x14ac:dyDescent="0.25">
      <c r="A121" s="81" t="s">
        <v>35</v>
      </c>
      <c r="B121" s="101">
        <v>91953</v>
      </c>
      <c r="C121" s="102">
        <v>23.59</v>
      </c>
      <c r="D121" s="26">
        <v>0</v>
      </c>
      <c r="E121" s="26">
        <v>0</v>
      </c>
      <c r="F121" s="26">
        <v>2</v>
      </c>
      <c r="G121" s="26">
        <v>0</v>
      </c>
      <c r="H121" s="26">
        <v>0</v>
      </c>
      <c r="I121" s="103">
        <f t="shared" si="4"/>
        <v>47.18</v>
      </c>
    </row>
    <row r="122" spans="1:9" ht="45" x14ac:dyDescent="0.25">
      <c r="A122" s="81" t="s">
        <v>36</v>
      </c>
      <c r="B122" s="101">
        <v>92000</v>
      </c>
      <c r="C122" s="102">
        <v>24.97</v>
      </c>
      <c r="D122" s="26">
        <v>0</v>
      </c>
      <c r="E122" s="26">
        <v>0</v>
      </c>
      <c r="F122" s="26">
        <v>1</v>
      </c>
      <c r="G122" s="26">
        <v>0</v>
      </c>
      <c r="H122" s="26">
        <v>0</v>
      </c>
      <c r="I122" s="103">
        <f t="shared" si="4"/>
        <v>24.97</v>
      </c>
    </row>
    <row r="123" spans="1:9" ht="30" x14ac:dyDescent="0.25">
      <c r="A123" s="81" t="s">
        <v>40</v>
      </c>
      <c r="B123" s="101">
        <v>98307</v>
      </c>
      <c r="C123" s="102">
        <v>45.29</v>
      </c>
      <c r="D123" s="26">
        <v>0</v>
      </c>
      <c r="E123" s="26">
        <v>0</v>
      </c>
      <c r="F123" s="26">
        <v>2</v>
      </c>
      <c r="G123" s="26">
        <v>0</v>
      </c>
      <c r="H123" s="26">
        <v>0</v>
      </c>
      <c r="I123" s="103">
        <f t="shared" si="4"/>
        <v>90.58</v>
      </c>
    </row>
    <row r="124" spans="1:9" ht="60" x14ac:dyDescent="0.25">
      <c r="A124" s="81" t="s">
        <v>37</v>
      </c>
      <c r="B124" s="101">
        <v>97586</v>
      </c>
      <c r="C124" s="102">
        <v>83.27</v>
      </c>
      <c r="D124" s="26">
        <v>0</v>
      </c>
      <c r="E124" s="26">
        <v>0</v>
      </c>
      <c r="F124" s="26">
        <v>2</v>
      </c>
      <c r="G124" s="26">
        <v>0</v>
      </c>
      <c r="H124" s="26">
        <v>0</v>
      </c>
      <c r="I124" s="103">
        <f t="shared" si="4"/>
        <v>166.54</v>
      </c>
    </row>
    <row r="125" spans="1:9" ht="60" x14ac:dyDescent="0.25">
      <c r="A125" s="81" t="s">
        <v>30</v>
      </c>
      <c r="B125" s="101">
        <v>91853</v>
      </c>
      <c r="C125" s="102">
        <v>7.42</v>
      </c>
      <c r="D125" s="26">
        <v>0</v>
      </c>
      <c r="E125" s="26">
        <v>5</v>
      </c>
      <c r="F125" s="26">
        <v>0</v>
      </c>
      <c r="G125" s="26">
        <v>0</v>
      </c>
      <c r="H125" s="26">
        <v>0</v>
      </c>
      <c r="I125" s="103">
        <f t="shared" si="4"/>
        <v>37.1</v>
      </c>
    </row>
    <row r="126" spans="1:9" ht="30" x14ac:dyDescent="0.25">
      <c r="A126" s="3" t="s">
        <v>59</v>
      </c>
      <c r="B126" s="101">
        <v>99803</v>
      </c>
      <c r="C126" s="102">
        <v>1.69</v>
      </c>
      <c r="D126" s="26">
        <v>31.59</v>
      </c>
      <c r="E126" s="26">
        <v>0</v>
      </c>
      <c r="F126" s="26">
        <v>0</v>
      </c>
      <c r="G126" s="26">
        <v>0</v>
      </c>
      <c r="H126" s="26">
        <v>0</v>
      </c>
      <c r="I126" s="103">
        <f t="shared" si="4"/>
        <v>53.387099999999997</v>
      </c>
    </row>
    <row r="127" spans="1:9" ht="30" x14ac:dyDescent="0.25">
      <c r="A127" s="3" t="s">
        <v>440</v>
      </c>
      <c r="B127" s="101" t="s">
        <v>373</v>
      </c>
      <c r="C127" s="102">
        <v>47.533722299999994</v>
      </c>
      <c r="D127" s="26">
        <v>0</v>
      </c>
      <c r="E127" s="26">
        <v>0</v>
      </c>
      <c r="F127" s="26">
        <v>0</v>
      </c>
      <c r="G127" s="26">
        <v>0</v>
      </c>
      <c r="H127" s="26">
        <v>0</v>
      </c>
      <c r="I127" s="103">
        <v>45.775203300000001</v>
      </c>
    </row>
    <row r="129" spans="1:9" ht="18.75" x14ac:dyDescent="0.3">
      <c r="A129" s="150" t="s">
        <v>85</v>
      </c>
      <c r="B129" s="150"/>
      <c r="C129" s="150"/>
      <c r="D129" s="150"/>
      <c r="E129" s="151" t="s">
        <v>69</v>
      </c>
      <c r="F129" s="151"/>
      <c r="G129" s="151"/>
      <c r="H129" s="151"/>
      <c r="I129" s="25">
        <f>SUM(I132:I148)</f>
        <v>3293.0044620999993</v>
      </c>
    </row>
    <row r="130" spans="1:9" x14ac:dyDescent="0.25">
      <c r="A130" s="147"/>
      <c r="B130" s="148"/>
      <c r="C130" s="148"/>
      <c r="D130" s="148"/>
      <c r="E130" s="148"/>
      <c r="F130" s="148"/>
      <c r="G130" s="148"/>
      <c r="H130" s="148"/>
      <c r="I130" s="149"/>
    </row>
    <row r="131" spans="1:9" ht="30" x14ac:dyDescent="0.25">
      <c r="A131" s="99" t="s">
        <v>73</v>
      </c>
      <c r="B131" s="99" t="s">
        <v>349</v>
      </c>
      <c r="C131" s="99" t="s">
        <v>74</v>
      </c>
      <c r="D131" s="99" t="s">
        <v>6</v>
      </c>
      <c r="E131" s="99" t="s">
        <v>68</v>
      </c>
      <c r="F131" s="99" t="s">
        <v>4</v>
      </c>
      <c r="G131" s="99" t="s">
        <v>3</v>
      </c>
      <c r="H131" s="99" t="s">
        <v>377</v>
      </c>
      <c r="I131" s="99" t="s">
        <v>7</v>
      </c>
    </row>
    <row r="132" spans="1:9" ht="30" x14ac:dyDescent="0.25">
      <c r="A132" s="3" t="s">
        <v>439</v>
      </c>
      <c r="B132" s="101" t="s">
        <v>373</v>
      </c>
      <c r="C132" s="102">
        <v>30.5709534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  <c r="I132" s="103">
        <f>SUM(I133:I147)*0.009</f>
        <v>29.113006049999992</v>
      </c>
    </row>
    <row r="133" spans="1:9" ht="45" x14ac:dyDescent="0.25">
      <c r="A133" s="3" t="s">
        <v>61</v>
      </c>
      <c r="B133" s="101">
        <v>97638</v>
      </c>
      <c r="C133" s="102">
        <v>6.57</v>
      </c>
      <c r="D133" s="26">
        <v>12.54</v>
      </c>
      <c r="E133" s="26">
        <v>0</v>
      </c>
      <c r="F133" s="26">
        <v>0</v>
      </c>
      <c r="G133" s="26">
        <v>0</v>
      </c>
      <c r="H133" s="26">
        <v>0</v>
      </c>
      <c r="I133" s="103">
        <f t="shared" ref="I133:I147" si="5">SUM(D133:H133)*C133</f>
        <v>82.387799999999999</v>
      </c>
    </row>
    <row r="134" spans="1:9" ht="30" x14ac:dyDescent="0.25">
      <c r="A134" s="3" t="s">
        <v>536</v>
      </c>
      <c r="B134" s="101" t="s">
        <v>534</v>
      </c>
      <c r="C134" s="102">
        <v>78.875</v>
      </c>
      <c r="D134" s="26">
        <v>7.49</v>
      </c>
      <c r="E134" s="26">
        <v>0</v>
      </c>
      <c r="F134" s="26">
        <v>0</v>
      </c>
      <c r="G134" s="26">
        <v>0</v>
      </c>
      <c r="H134" s="26">
        <v>0</v>
      </c>
      <c r="I134" s="103">
        <f t="shared" si="5"/>
        <v>590.77375000000006</v>
      </c>
    </row>
    <row r="135" spans="1:9" ht="30" x14ac:dyDescent="0.25">
      <c r="A135" s="3" t="s">
        <v>55</v>
      </c>
      <c r="B135" s="101">
        <v>101739</v>
      </c>
      <c r="C135" s="102">
        <v>23.87</v>
      </c>
      <c r="D135" s="26">
        <v>0</v>
      </c>
      <c r="E135" s="26">
        <v>5.18</v>
      </c>
      <c r="F135" s="26">
        <v>0</v>
      </c>
      <c r="G135" s="26">
        <v>0</v>
      </c>
      <c r="H135" s="26">
        <v>0</v>
      </c>
      <c r="I135" s="103">
        <f t="shared" si="5"/>
        <v>123.64659999999999</v>
      </c>
    </row>
    <row r="136" spans="1:9" ht="30" x14ac:dyDescent="0.25">
      <c r="A136" s="3" t="s">
        <v>48</v>
      </c>
      <c r="B136" s="101">
        <v>88483</v>
      </c>
      <c r="C136" s="102">
        <v>3.02</v>
      </c>
      <c r="D136" s="26">
        <v>7.49</v>
      </c>
      <c r="E136" s="26">
        <v>0</v>
      </c>
      <c r="F136" s="26">
        <v>0</v>
      </c>
      <c r="G136" s="26">
        <v>0</v>
      </c>
      <c r="H136" s="26">
        <v>0</v>
      </c>
      <c r="I136" s="103">
        <f t="shared" si="5"/>
        <v>22.619800000000001</v>
      </c>
    </row>
    <row r="137" spans="1:9" ht="45" x14ac:dyDescent="0.25">
      <c r="A137" s="3" t="s">
        <v>49</v>
      </c>
      <c r="B137" s="101">
        <v>88489</v>
      </c>
      <c r="C137" s="102">
        <v>12.51</v>
      </c>
      <c r="D137" s="26">
        <v>7.49</v>
      </c>
      <c r="E137" s="26">
        <v>0</v>
      </c>
      <c r="F137" s="26">
        <v>0</v>
      </c>
      <c r="G137" s="26">
        <v>0</v>
      </c>
      <c r="H137" s="26">
        <v>0</v>
      </c>
      <c r="I137" s="103">
        <f t="shared" si="5"/>
        <v>93.6999</v>
      </c>
    </row>
    <row r="138" spans="1:9" ht="45" x14ac:dyDescent="0.25">
      <c r="A138" s="3" t="s">
        <v>53</v>
      </c>
      <c r="B138" s="101">
        <v>98673</v>
      </c>
      <c r="C138" s="102">
        <v>158.13999999999999</v>
      </c>
      <c r="D138" s="26">
        <v>7.64</v>
      </c>
      <c r="E138" s="26">
        <v>0</v>
      </c>
      <c r="F138" s="26">
        <v>0</v>
      </c>
      <c r="G138" s="26">
        <v>0</v>
      </c>
      <c r="H138" s="26">
        <v>0</v>
      </c>
      <c r="I138" s="103">
        <f t="shared" si="5"/>
        <v>1208.1895999999999</v>
      </c>
    </row>
    <row r="139" spans="1:9" ht="30" x14ac:dyDescent="0.25">
      <c r="A139" s="3" t="s">
        <v>63</v>
      </c>
      <c r="B139" s="101">
        <v>97645</v>
      </c>
      <c r="C139" s="102">
        <v>26.35</v>
      </c>
      <c r="D139" s="26">
        <v>0</v>
      </c>
      <c r="E139" s="26">
        <v>0</v>
      </c>
      <c r="F139" s="26">
        <v>1</v>
      </c>
      <c r="G139" s="26">
        <v>0</v>
      </c>
      <c r="H139" s="26">
        <v>0</v>
      </c>
      <c r="I139" s="103">
        <f t="shared" si="5"/>
        <v>26.35</v>
      </c>
    </row>
    <row r="140" spans="1:9" ht="45" x14ac:dyDescent="0.25">
      <c r="A140" s="3" t="s">
        <v>36</v>
      </c>
      <c r="B140" s="101">
        <v>92000</v>
      </c>
      <c r="C140" s="102">
        <v>24.97</v>
      </c>
      <c r="D140" s="26">
        <v>0</v>
      </c>
      <c r="E140" s="26">
        <v>0</v>
      </c>
      <c r="F140" s="26">
        <v>2</v>
      </c>
      <c r="G140" s="26">
        <v>0</v>
      </c>
      <c r="H140" s="26">
        <v>0</v>
      </c>
      <c r="I140" s="103">
        <f t="shared" si="5"/>
        <v>49.94</v>
      </c>
    </row>
    <row r="141" spans="1:9" ht="30" x14ac:dyDescent="0.25">
      <c r="A141" s="3" t="s">
        <v>40</v>
      </c>
      <c r="B141" s="101">
        <v>98307</v>
      </c>
      <c r="C141" s="102">
        <v>45.29</v>
      </c>
      <c r="D141" s="26">
        <v>0</v>
      </c>
      <c r="E141" s="26">
        <v>0</v>
      </c>
      <c r="F141" s="26">
        <v>4</v>
      </c>
      <c r="G141" s="26">
        <v>0</v>
      </c>
      <c r="H141" s="26">
        <v>0</v>
      </c>
      <c r="I141" s="103">
        <f t="shared" si="5"/>
        <v>181.16</v>
      </c>
    </row>
    <row r="142" spans="1:9" ht="45" x14ac:dyDescent="0.25">
      <c r="A142" s="3" t="s">
        <v>38</v>
      </c>
      <c r="B142" s="101">
        <v>98295</v>
      </c>
      <c r="C142" s="102">
        <v>1.37</v>
      </c>
      <c r="D142" s="26">
        <v>0</v>
      </c>
      <c r="E142" s="26">
        <v>51.4</v>
      </c>
      <c r="F142" s="26">
        <v>0</v>
      </c>
      <c r="G142" s="26">
        <v>0</v>
      </c>
      <c r="H142" s="26">
        <v>0</v>
      </c>
      <c r="I142" s="103">
        <f t="shared" si="5"/>
        <v>70.418000000000006</v>
      </c>
    </row>
    <row r="143" spans="1:9" ht="60" x14ac:dyDescent="0.25">
      <c r="A143" s="3" t="s">
        <v>31</v>
      </c>
      <c r="B143" s="101">
        <v>91924</v>
      </c>
      <c r="C143" s="102">
        <v>2.3199999999999998</v>
      </c>
      <c r="D143" s="26">
        <v>0</v>
      </c>
      <c r="E143" s="26">
        <v>20.75</v>
      </c>
      <c r="F143" s="26">
        <v>0</v>
      </c>
      <c r="G143" s="26">
        <v>0</v>
      </c>
      <c r="H143" s="26">
        <v>0</v>
      </c>
      <c r="I143" s="103">
        <f t="shared" si="5"/>
        <v>48.139999999999993</v>
      </c>
    </row>
    <row r="144" spans="1:9" ht="60" x14ac:dyDescent="0.25">
      <c r="A144" s="3" t="s">
        <v>32</v>
      </c>
      <c r="B144" s="101">
        <v>91926</v>
      </c>
      <c r="C144" s="102">
        <v>3.35</v>
      </c>
      <c r="D144" s="26">
        <v>0</v>
      </c>
      <c r="E144" s="26">
        <v>10.75</v>
      </c>
      <c r="F144" s="26">
        <v>0</v>
      </c>
      <c r="G144" s="26">
        <v>0</v>
      </c>
      <c r="H144" s="26">
        <v>0</v>
      </c>
      <c r="I144" s="103">
        <f t="shared" si="5"/>
        <v>36.012500000000003</v>
      </c>
    </row>
    <row r="145" spans="1:9" ht="60" x14ac:dyDescent="0.25">
      <c r="A145" s="3" t="s">
        <v>30</v>
      </c>
      <c r="B145" s="101">
        <v>91853</v>
      </c>
      <c r="C145" s="102">
        <v>7.42</v>
      </c>
      <c r="D145" s="26">
        <v>0</v>
      </c>
      <c r="E145" s="26">
        <v>10.75</v>
      </c>
      <c r="F145" s="26">
        <v>0</v>
      </c>
      <c r="G145" s="26">
        <v>0</v>
      </c>
      <c r="H145" s="26">
        <v>0</v>
      </c>
      <c r="I145" s="103">
        <f t="shared" si="5"/>
        <v>79.765000000000001</v>
      </c>
    </row>
    <row r="146" spans="1:9" ht="60" x14ac:dyDescent="0.25">
      <c r="A146" s="3" t="s">
        <v>37</v>
      </c>
      <c r="B146" s="101">
        <v>97586</v>
      </c>
      <c r="C146" s="102">
        <v>83.27</v>
      </c>
      <c r="D146" s="26">
        <v>0</v>
      </c>
      <c r="E146" s="26">
        <v>0</v>
      </c>
      <c r="F146" s="26">
        <v>7</v>
      </c>
      <c r="G146" s="26">
        <v>0</v>
      </c>
      <c r="H146" s="26">
        <v>0</v>
      </c>
      <c r="I146" s="103">
        <f t="shared" si="5"/>
        <v>582.89</v>
      </c>
    </row>
    <row r="147" spans="1:9" ht="30" x14ac:dyDescent="0.25">
      <c r="A147" s="3" t="s">
        <v>59</v>
      </c>
      <c r="B147" s="101">
        <v>99803</v>
      </c>
      <c r="C147" s="102">
        <v>1.69</v>
      </c>
      <c r="D147" s="26">
        <v>22.95</v>
      </c>
      <c r="E147" s="26">
        <v>0</v>
      </c>
      <c r="F147" s="26">
        <v>0</v>
      </c>
      <c r="G147" s="26">
        <v>0</v>
      </c>
      <c r="H147" s="26">
        <v>0</v>
      </c>
      <c r="I147" s="103">
        <f t="shared" si="5"/>
        <v>38.785499999999999</v>
      </c>
    </row>
    <row r="148" spans="1:9" ht="30" x14ac:dyDescent="0.25">
      <c r="A148" s="3" t="s">
        <v>440</v>
      </c>
      <c r="B148" s="101" t="s">
        <v>373</v>
      </c>
      <c r="C148" s="102">
        <v>30.5709534</v>
      </c>
      <c r="D148" s="26">
        <v>0</v>
      </c>
      <c r="E148" s="26">
        <v>0</v>
      </c>
      <c r="F148" s="26">
        <v>0</v>
      </c>
      <c r="G148" s="26">
        <v>0</v>
      </c>
      <c r="H148" s="26">
        <v>0</v>
      </c>
      <c r="I148" s="103">
        <v>29.113006049999992</v>
      </c>
    </row>
    <row r="150" spans="1:9" ht="18.75" x14ac:dyDescent="0.3">
      <c r="A150" s="150" t="s">
        <v>84</v>
      </c>
      <c r="B150" s="150"/>
      <c r="C150" s="150"/>
      <c r="D150" s="150"/>
      <c r="E150" s="151" t="s">
        <v>69</v>
      </c>
      <c r="F150" s="151"/>
      <c r="G150" s="151"/>
      <c r="H150" s="151"/>
      <c r="I150" s="25">
        <f>SUM(I153:I166)</f>
        <v>4766.4238645000005</v>
      </c>
    </row>
    <row r="151" spans="1:9" x14ac:dyDescent="0.25">
      <c r="A151" s="147"/>
      <c r="B151" s="148"/>
      <c r="C151" s="148"/>
      <c r="D151" s="148"/>
      <c r="E151" s="148"/>
      <c r="F151" s="148"/>
      <c r="G151" s="148"/>
      <c r="H151" s="148"/>
      <c r="I151" s="149"/>
    </row>
    <row r="152" spans="1:9" ht="30" x14ac:dyDescent="0.25">
      <c r="A152" s="99" t="s">
        <v>73</v>
      </c>
      <c r="B152" s="99" t="s">
        <v>349</v>
      </c>
      <c r="C152" s="99" t="s">
        <v>74</v>
      </c>
      <c r="D152" s="99" t="s">
        <v>6</v>
      </c>
      <c r="E152" s="99" t="s">
        <v>68</v>
      </c>
      <c r="F152" s="99" t="s">
        <v>4</v>
      </c>
      <c r="G152" s="99" t="s">
        <v>3</v>
      </c>
      <c r="H152" s="99" t="s">
        <v>377</v>
      </c>
      <c r="I152" s="99" t="s">
        <v>7</v>
      </c>
    </row>
    <row r="153" spans="1:9" ht="30" x14ac:dyDescent="0.25">
      <c r="A153" s="3" t="s">
        <v>439</v>
      </c>
      <c r="B153" s="101" t="s">
        <v>373</v>
      </c>
      <c r="C153" s="102">
        <v>42.872492700000002</v>
      </c>
      <c r="D153" s="26">
        <v>0</v>
      </c>
      <c r="E153" s="26">
        <v>0</v>
      </c>
      <c r="F153" s="26">
        <v>0</v>
      </c>
      <c r="G153" s="26">
        <v>0</v>
      </c>
      <c r="H153" s="26">
        <v>0</v>
      </c>
      <c r="I153" s="103">
        <f>SUM(I154:I165)*0.009</f>
        <v>42.139307250000002</v>
      </c>
    </row>
    <row r="154" spans="1:9" ht="45" x14ac:dyDescent="0.25">
      <c r="A154" s="3" t="s">
        <v>61</v>
      </c>
      <c r="B154" s="101">
        <v>97638</v>
      </c>
      <c r="C154" s="102">
        <v>6.57</v>
      </c>
      <c r="D154" s="26">
        <v>15.22</v>
      </c>
      <c r="E154" s="26">
        <v>0</v>
      </c>
      <c r="F154" s="26">
        <v>0</v>
      </c>
      <c r="G154" s="26">
        <v>0</v>
      </c>
      <c r="H154" s="26">
        <v>0</v>
      </c>
      <c r="I154" s="103">
        <f t="shared" ref="I154:I165" si="6">SUM(D154:H154)*C154</f>
        <v>99.995400000000004</v>
      </c>
    </row>
    <row r="155" spans="1:9" ht="30" x14ac:dyDescent="0.25">
      <c r="A155" s="3" t="s">
        <v>536</v>
      </c>
      <c r="B155" s="101" t="s">
        <v>534</v>
      </c>
      <c r="C155" s="102">
        <v>78.875</v>
      </c>
      <c r="D155" s="26">
        <v>12.59</v>
      </c>
      <c r="E155" s="26">
        <v>0</v>
      </c>
      <c r="F155" s="26">
        <v>0</v>
      </c>
      <c r="G155" s="26">
        <v>0</v>
      </c>
      <c r="H155" s="26">
        <v>0</v>
      </c>
      <c r="I155" s="103">
        <f t="shared" si="6"/>
        <v>993.03625</v>
      </c>
    </row>
    <row r="156" spans="1:9" ht="60" x14ac:dyDescent="0.25">
      <c r="A156" s="3" t="s">
        <v>47</v>
      </c>
      <c r="B156" s="101">
        <v>96359</v>
      </c>
      <c r="C156" s="102">
        <v>78.5</v>
      </c>
      <c r="D156" s="26">
        <v>2.9</v>
      </c>
      <c r="E156" s="26">
        <v>0</v>
      </c>
      <c r="F156" s="26">
        <v>0</v>
      </c>
      <c r="G156" s="26">
        <v>0</v>
      </c>
      <c r="H156" s="26">
        <v>0</v>
      </c>
      <c r="I156" s="103">
        <f t="shared" si="6"/>
        <v>227.65</v>
      </c>
    </row>
    <row r="157" spans="1:9" ht="30" x14ac:dyDescent="0.25">
      <c r="A157" s="3" t="s">
        <v>55</v>
      </c>
      <c r="B157" s="101">
        <v>101739</v>
      </c>
      <c r="C157" s="102">
        <v>23.87</v>
      </c>
      <c r="D157" s="26">
        <v>0</v>
      </c>
      <c r="E157" s="26">
        <v>8.6999999999999993</v>
      </c>
      <c r="F157" s="26">
        <v>0</v>
      </c>
      <c r="G157" s="26">
        <v>0</v>
      </c>
      <c r="H157" s="26">
        <v>0</v>
      </c>
      <c r="I157" s="103">
        <f t="shared" si="6"/>
        <v>207.66899999999998</v>
      </c>
    </row>
    <row r="158" spans="1:9" ht="30" x14ac:dyDescent="0.25">
      <c r="A158" s="3" t="s">
        <v>48</v>
      </c>
      <c r="B158" s="101">
        <v>88483</v>
      </c>
      <c r="C158" s="102">
        <v>3.02</v>
      </c>
      <c r="D158" s="26">
        <v>12.59</v>
      </c>
      <c r="E158" s="26">
        <v>0</v>
      </c>
      <c r="F158" s="26">
        <v>0</v>
      </c>
      <c r="G158" s="26">
        <v>0</v>
      </c>
      <c r="H158" s="26">
        <v>0</v>
      </c>
      <c r="I158" s="103">
        <f t="shared" si="6"/>
        <v>38.021799999999999</v>
      </c>
    </row>
    <row r="159" spans="1:9" ht="45" x14ac:dyDescent="0.25">
      <c r="A159" s="3" t="s">
        <v>49</v>
      </c>
      <c r="B159" s="101">
        <v>88489</v>
      </c>
      <c r="C159" s="102">
        <v>12.51</v>
      </c>
      <c r="D159" s="26">
        <v>12.59</v>
      </c>
      <c r="E159" s="26">
        <v>0</v>
      </c>
      <c r="F159" s="26">
        <v>0</v>
      </c>
      <c r="G159" s="26">
        <v>0</v>
      </c>
      <c r="H159" s="26">
        <v>0</v>
      </c>
      <c r="I159" s="103">
        <f t="shared" si="6"/>
        <v>157.5009</v>
      </c>
    </row>
    <row r="160" spans="1:9" ht="45" x14ac:dyDescent="0.25">
      <c r="A160" s="3" t="s">
        <v>53</v>
      </c>
      <c r="B160" s="101">
        <v>98673</v>
      </c>
      <c r="C160" s="102">
        <v>158.13999999999999</v>
      </c>
      <c r="D160" s="26">
        <v>11.3</v>
      </c>
      <c r="E160" s="26">
        <v>0</v>
      </c>
      <c r="F160" s="26">
        <v>0</v>
      </c>
      <c r="G160" s="26">
        <v>0</v>
      </c>
      <c r="H160" s="26">
        <v>0</v>
      </c>
      <c r="I160" s="103">
        <f t="shared" si="6"/>
        <v>1786.982</v>
      </c>
    </row>
    <row r="161" spans="1:9" ht="45" x14ac:dyDescent="0.25">
      <c r="A161" s="81" t="s">
        <v>35</v>
      </c>
      <c r="B161" s="101">
        <v>91953</v>
      </c>
      <c r="C161" s="102">
        <v>23.59</v>
      </c>
      <c r="D161" s="26">
        <v>0</v>
      </c>
      <c r="E161" s="26">
        <v>0</v>
      </c>
      <c r="F161" s="26">
        <v>1</v>
      </c>
      <c r="G161" s="26">
        <v>0</v>
      </c>
      <c r="H161" s="26">
        <v>0</v>
      </c>
      <c r="I161" s="103">
        <f t="shared" si="6"/>
        <v>23.59</v>
      </c>
    </row>
    <row r="162" spans="1:9" ht="60" x14ac:dyDescent="0.25">
      <c r="A162" s="81" t="s">
        <v>31</v>
      </c>
      <c r="B162" s="101">
        <v>91924</v>
      </c>
      <c r="C162" s="102">
        <v>2.3199999999999998</v>
      </c>
      <c r="D162" s="26">
        <v>0</v>
      </c>
      <c r="E162" s="26">
        <v>10.69</v>
      </c>
      <c r="F162" s="26">
        <v>0</v>
      </c>
      <c r="G162" s="26">
        <v>0</v>
      </c>
      <c r="H162" s="26">
        <v>0</v>
      </c>
      <c r="I162" s="103">
        <f t="shared" si="6"/>
        <v>24.800799999999999</v>
      </c>
    </row>
    <row r="163" spans="1:9" ht="90" x14ac:dyDescent="0.25">
      <c r="A163" s="3" t="s">
        <v>593</v>
      </c>
      <c r="B163" s="101">
        <v>97328</v>
      </c>
      <c r="C163" s="102">
        <v>36.369999999999997</v>
      </c>
      <c r="D163" s="26">
        <v>0</v>
      </c>
      <c r="E163" s="26">
        <v>5</v>
      </c>
      <c r="F163" s="26">
        <v>0</v>
      </c>
      <c r="G163" s="26">
        <v>0</v>
      </c>
      <c r="H163" s="26">
        <v>0</v>
      </c>
      <c r="I163" s="103">
        <f t="shared" si="6"/>
        <v>181.85</v>
      </c>
    </row>
    <row r="164" spans="1:9" ht="105" x14ac:dyDescent="0.25">
      <c r="A164" s="3" t="s">
        <v>28</v>
      </c>
      <c r="B164" s="101">
        <v>100685</v>
      </c>
      <c r="C164" s="102">
        <v>854.2</v>
      </c>
      <c r="D164" s="26">
        <v>0</v>
      </c>
      <c r="E164" s="26">
        <v>0</v>
      </c>
      <c r="F164" s="26">
        <v>1</v>
      </c>
      <c r="G164" s="26">
        <v>0</v>
      </c>
      <c r="H164" s="26">
        <v>0</v>
      </c>
      <c r="I164" s="103">
        <f t="shared" si="6"/>
        <v>854.2</v>
      </c>
    </row>
    <row r="165" spans="1:9" ht="30" x14ac:dyDescent="0.25">
      <c r="A165" s="3" t="s">
        <v>59</v>
      </c>
      <c r="B165" s="101">
        <v>99803</v>
      </c>
      <c r="C165" s="102">
        <v>1.69</v>
      </c>
      <c r="D165" s="26">
        <v>51.39</v>
      </c>
      <c r="E165" s="26">
        <v>0</v>
      </c>
      <c r="F165" s="26">
        <v>0</v>
      </c>
      <c r="G165" s="26">
        <v>0</v>
      </c>
      <c r="H165" s="26">
        <v>0</v>
      </c>
      <c r="I165" s="103">
        <f t="shared" si="6"/>
        <v>86.849099999999993</v>
      </c>
    </row>
    <row r="166" spans="1:9" ht="30" x14ac:dyDescent="0.25">
      <c r="A166" s="3" t="s">
        <v>440</v>
      </c>
      <c r="B166" s="101" t="s">
        <v>373</v>
      </c>
      <c r="C166" s="102">
        <v>42.872492700000002</v>
      </c>
      <c r="D166" s="26">
        <v>0</v>
      </c>
      <c r="E166" s="26">
        <v>0</v>
      </c>
      <c r="F166" s="26">
        <v>0</v>
      </c>
      <c r="G166" s="26">
        <v>0</v>
      </c>
      <c r="H166" s="26">
        <v>0</v>
      </c>
      <c r="I166" s="103">
        <v>42.139307250000002</v>
      </c>
    </row>
  </sheetData>
  <mergeCells count="21">
    <mergeCell ref="A129:D129"/>
    <mergeCell ref="E129:H129"/>
    <mergeCell ref="A6:D6"/>
    <mergeCell ref="E6:H6"/>
    <mergeCell ref="A7:I7"/>
    <mergeCell ref="A151:I151"/>
    <mergeCell ref="A150:D150"/>
    <mergeCell ref="E150:H150"/>
    <mergeCell ref="A16:D16"/>
    <mergeCell ref="E16:H16"/>
    <mergeCell ref="A64:D64"/>
    <mergeCell ref="E64:H64"/>
    <mergeCell ref="A65:I65"/>
    <mergeCell ref="A80:D80"/>
    <mergeCell ref="E80:H80"/>
    <mergeCell ref="A81:I81"/>
    <mergeCell ref="A108:D108"/>
    <mergeCell ref="E108:H108"/>
    <mergeCell ref="A17:I17"/>
    <mergeCell ref="A109:I109"/>
    <mergeCell ref="A130:I13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E539A-07F1-4252-AD71-F17F76EE20CE}">
  <sheetPr>
    <tabColor rgb="FFFF0000"/>
  </sheetPr>
  <dimension ref="A1:I35"/>
  <sheetViews>
    <sheetView topLeftCell="A22" zoomScale="70" zoomScaleNormal="70" workbookViewId="0">
      <selection activeCell="D25" sqref="D25"/>
    </sheetView>
  </sheetViews>
  <sheetFormatPr defaultRowHeight="15" x14ac:dyDescent="0.25"/>
  <cols>
    <col min="1" max="1" width="37.140625" style="69" bestFit="1" customWidth="1"/>
    <col min="2" max="2" width="72.85546875" style="69" bestFit="1" customWidth="1"/>
    <col min="3" max="3" width="7.140625" style="69" bestFit="1" customWidth="1"/>
    <col min="4" max="4" width="15.42578125" style="69" customWidth="1"/>
    <col min="5" max="5" width="35.7109375" style="69" customWidth="1"/>
    <col min="6" max="6" width="49.42578125" style="69" customWidth="1"/>
    <col min="7" max="7" width="16.5703125" style="104" customWidth="1"/>
    <col min="8" max="8" width="65" style="69" customWidth="1"/>
    <col min="9" max="9" width="31.7109375" style="27" customWidth="1"/>
    <col min="10" max="16384" width="9.140625" style="69"/>
  </cols>
  <sheetData>
    <row r="1" spans="1:9" x14ac:dyDescent="0.25">
      <c r="A1" s="69" t="s">
        <v>347</v>
      </c>
      <c r="B1" s="69" t="s">
        <v>343</v>
      </c>
      <c r="C1" s="69" t="s">
        <v>4</v>
      </c>
      <c r="D1" s="69" t="s">
        <v>344</v>
      </c>
      <c r="E1" s="69" t="s">
        <v>346</v>
      </c>
      <c r="F1" s="69" t="s">
        <v>489</v>
      </c>
      <c r="G1" s="104" t="s">
        <v>345</v>
      </c>
      <c r="H1" s="69" t="s">
        <v>490</v>
      </c>
      <c r="I1" s="27" t="s">
        <v>488</v>
      </c>
    </row>
    <row r="2" spans="1:9" ht="30" x14ac:dyDescent="0.25">
      <c r="A2" s="69" t="s">
        <v>348</v>
      </c>
      <c r="B2" s="69" t="s">
        <v>279</v>
      </c>
      <c r="C2" s="69" t="s">
        <v>4</v>
      </c>
      <c r="D2" s="70">
        <v>233.94</v>
      </c>
      <c r="E2" s="70">
        <v>233.94</v>
      </c>
      <c r="F2" s="71" t="s">
        <v>491</v>
      </c>
      <c r="G2" s="105">
        <v>233.94</v>
      </c>
      <c r="H2" s="71" t="s">
        <v>491</v>
      </c>
      <c r="I2" s="27" t="s">
        <v>438</v>
      </c>
    </row>
    <row r="3" spans="1:9" ht="105" x14ac:dyDescent="0.25">
      <c r="A3" s="69" t="s">
        <v>350</v>
      </c>
      <c r="B3" s="69" t="s">
        <v>105</v>
      </c>
      <c r="C3" s="69" t="s">
        <v>4</v>
      </c>
      <c r="D3" s="70">
        <v>719.65</v>
      </c>
      <c r="E3" s="70">
        <v>579.4</v>
      </c>
      <c r="F3" s="71" t="s">
        <v>492</v>
      </c>
      <c r="G3" s="105">
        <v>859.9</v>
      </c>
      <c r="H3" s="71" t="s">
        <v>493</v>
      </c>
      <c r="I3" s="42"/>
    </row>
    <row r="4" spans="1:9" ht="30" x14ac:dyDescent="0.25">
      <c r="A4" s="69" t="s">
        <v>351</v>
      </c>
      <c r="B4" s="69" t="s">
        <v>257</v>
      </c>
      <c r="C4" s="69" t="s">
        <v>2</v>
      </c>
      <c r="D4" s="70">
        <v>11.094999999999999</v>
      </c>
      <c r="E4" s="70">
        <v>11.29</v>
      </c>
      <c r="F4" s="71" t="s">
        <v>494</v>
      </c>
      <c r="G4" s="105">
        <v>10.9</v>
      </c>
      <c r="H4" s="71" t="s">
        <v>495</v>
      </c>
      <c r="I4" s="42"/>
    </row>
    <row r="5" spans="1:9" ht="30" x14ac:dyDescent="0.25">
      <c r="A5" s="69" t="s">
        <v>352</v>
      </c>
      <c r="B5" s="69" t="s">
        <v>358</v>
      </c>
      <c r="C5" s="69" t="s">
        <v>4</v>
      </c>
      <c r="D5" s="70">
        <v>2.54</v>
      </c>
      <c r="E5" s="70">
        <v>2.69</v>
      </c>
      <c r="F5" s="71" t="s">
        <v>497</v>
      </c>
      <c r="G5" s="105">
        <v>2.39</v>
      </c>
      <c r="H5" s="71" t="s">
        <v>496</v>
      </c>
      <c r="I5" s="42"/>
    </row>
    <row r="6" spans="1:9" ht="90" x14ac:dyDescent="0.25">
      <c r="A6" s="69" t="s">
        <v>353</v>
      </c>
      <c r="B6" s="27" t="s">
        <v>359</v>
      </c>
      <c r="C6" s="69" t="s">
        <v>4</v>
      </c>
      <c r="D6" s="70">
        <v>1373.5349999999999</v>
      </c>
      <c r="E6" s="70">
        <v>1149.08</v>
      </c>
      <c r="F6" s="71" t="s">
        <v>498</v>
      </c>
      <c r="G6" s="105">
        <v>1597.99</v>
      </c>
      <c r="H6" s="71" t="s">
        <v>499</v>
      </c>
      <c r="I6" s="42"/>
    </row>
    <row r="7" spans="1:9" ht="60" x14ac:dyDescent="0.25">
      <c r="A7" s="69" t="s">
        <v>354</v>
      </c>
      <c r="B7" s="69" t="s">
        <v>374</v>
      </c>
      <c r="C7" s="69" t="s">
        <v>4</v>
      </c>
      <c r="D7" s="70">
        <v>39.394999999999996</v>
      </c>
      <c r="E7" s="70">
        <v>38.799999999999997</v>
      </c>
      <c r="F7" s="71" t="s">
        <v>500</v>
      </c>
      <c r="G7" s="105">
        <v>39.99</v>
      </c>
      <c r="H7" s="71" t="s">
        <v>501</v>
      </c>
      <c r="I7" s="42"/>
    </row>
    <row r="8" spans="1:9" ht="60" x14ac:dyDescent="0.25">
      <c r="A8" s="69" t="s">
        <v>502</v>
      </c>
      <c r="B8" s="69" t="s">
        <v>261</v>
      </c>
      <c r="C8" s="69" t="s">
        <v>4</v>
      </c>
      <c r="D8" s="70">
        <v>19.305</v>
      </c>
      <c r="E8" s="70">
        <v>20.62</v>
      </c>
      <c r="F8" s="71" t="s">
        <v>504</v>
      </c>
      <c r="G8" s="105">
        <v>17.989999999999998</v>
      </c>
      <c r="H8" s="71" t="s">
        <v>505</v>
      </c>
      <c r="I8" s="42"/>
    </row>
    <row r="9" spans="1:9" ht="75" x14ac:dyDescent="0.25">
      <c r="A9" s="69" t="s">
        <v>503</v>
      </c>
      <c r="B9" s="69" t="s">
        <v>273</v>
      </c>
      <c r="C9" s="69" t="s">
        <v>4</v>
      </c>
      <c r="D9" s="70">
        <v>37.269999999999996</v>
      </c>
      <c r="E9" s="70">
        <v>42</v>
      </c>
      <c r="F9" s="71" t="s">
        <v>506</v>
      </c>
      <c r="G9" s="105">
        <v>32.54</v>
      </c>
      <c r="H9" s="71" t="s">
        <v>507</v>
      </c>
      <c r="I9" s="42"/>
    </row>
    <row r="10" spans="1:9" ht="60" x14ac:dyDescent="0.25">
      <c r="A10" s="69" t="s">
        <v>355</v>
      </c>
      <c r="B10" s="69" t="s">
        <v>578</v>
      </c>
      <c r="C10" s="69" t="s">
        <v>4</v>
      </c>
      <c r="D10" s="70">
        <v>14.274999999999999</v>
      </c>
      <c r="E10" s="70">
        <v>11.65</v>
      </c>
      <c r="F10" s="71" t="s">
        <v>508</v>
      </c>
      <c r="G10" s="105">
        <v>16.899999999999999</v>
      </c>
      <c r="H10" s="71" t="s">
        <v>509</v>
      </c>
      <c r="I10" s="42"/>
    </row>
    <row r="11" spans="1:9" ht="90" x14ac:dyDescent="0.25">
      <c r="A11" s="69" t="s">
        <v>356</v>
      </c>
      <c r="B11" s="69" t="s">
        <v>579</v>
      </c>
      <c r="C11" s="69" t="s">
        <v>4</v>
      </c>
      <c r="D11" s="70">
        <f>AVERAGE(Tabela1[[#This Row],[FORNECEDOR 1]],Tabela1[[#This Row],[FORNECEDOR 2]])</f>
        <v>27.824999999999999</v>
      </c>
      <c r="E11" s="70">
        <v>18.899999999999999</v>
      </c>
      <c r="F11" s="71" t="s">
        <v>580</v>
      </c>
      <c r="G11" s="105">
        <v>36.75</v>
      </c>
      <c r="H11" s="71" t="s">
        <v>581</v>
      </c>
      <c r="I11" s="42"/>
    </row>
    <row r="12" spans="1:9" ht="60" x14ac:dyDescent="0.25">
      <c r="A12" s="69" t="s">
        <v>360</v>
      </c>
      <c r="B12" s="69" t="s">
        <v>274</v>
      </c>
      <c r="C12" s="69" t="s">
        <v>4</v>
      </c>
      <c r="D12" s="70">
        <v>29.875</v>
      </c>
      <c r="E12" s="70">
        <v>29.9</v>
      </c>
      <c r="F12" s="71" t="s">
        <v>510</v>
      </c>
      <c r="G12" s="105">
        <v>29.85</v>
      </c>
      <c r="H12" s="71" t="s">
        <v>511</v>
      </c>
      <c r="I12" s="42"/>
    </row>
    <row r="13" spans="1:9" ht="60" x14ac:dyDescent="0.25">
      <c r="A13" s="69" t="s">
        <v>361</v>
      </c>
      <c r="B13" s="69" t="s">
        <v>582</v>
      </c>
      <c r="C13" s="69" t="s">
        <v>4</v>
      </c>
      <c r="D13" s="70">
        <f>AVERAGE(Tabela1[[#This Row],[FORNECEDOR 1]],Tabela1[[#This Row],[FORNECEDOR 2]])</f>
        <v>50.260000000000005</v>
      </c>
      <c r="E13" s="70">
        <v>44</v>
      </c>
      <c r="F13" s="71" t="s">
        <v>583</v>
      </c>
      <c r="G13" s="105">
        <v>56.52</v>
      </c>
      <c r="H13" s="71" t="s">
        <v>584</v>
      </c>
      <c r="I13" s="42"/>
    </row>
    <row r="14" spans="1:9" x14ac:dyDescent="0.25">
      <c r="A14" s="69" t="s">
        <v>362</v>
      </c>
      <c r="B14" s="69" t="s">
        <v>264</v>
      </c>
      <c r="C14" s="69" t="s">
        <v>4</v>
      </c>
      <c r="D14" s="70">
        <v>703.30500000000006</v>
      </c>
      <c r="E14" s="70">
        <v>680</v>
      </c>
      <c r="F14" s="72" t="s">
        <v>512</v>
      </c>
      <c r="G14" s="105">
        <v>726.61</v>
      </c>
      <c r="H14" s="72" t="s">
        <v>513</v>
      </c>
      <c r="I14" s="42"/>
    </row>
    <row r="15" spans="1:9" ht="135" x14ac:dyDescent="0.25">
      <c r="A15" s="69" t="s">
        <v>363</v>
      </c>
      <c r="B15" s="69" t="s">
        <v>265</v>
      </c>
      <c r="C15" s="69" t="s">
        <v>4</v>
      </c>
      <c r="D15" s="70">
        <v>1786.2449999999999</v>
      </c>
      <c r="E15" s="70">
        <v>1763.49</v>
      </c>
      <c r="F15" s="71" t="s">
        <v>515</v>
      </c>
      <c r="G15" s="105">
        <v>1809</v>
      </c>
      <c r="H15" s="71" t="s">
        <v>514</v>
      </c>
      <c r="I15" s="42"/>
    </row>
    <row r="16" spans="1:9" ht="60" x14ac:dyDescent="0.25">
      <c r="A16" s="69" t="s">
        <v>364</v>
      </c>
      <c r="B16" s="69" t="s">
        <v>551</v>
      </c>
      <c r="C16" s="69" t="s">
        <v>4</v>
      </c>
      <c r="D16" s="70">
        <f>AVERAGE(Tabela1[[#This Row],[FORNECEDOR 1]],Tabela1[[#This Row],[FORNECEDOR 2]])</f>
        <v>9511.5</v>
      </c>
      <c r="E16" s="70">
        <v>9333</v>
      </c>
      <c r="F16" s="71" t="s">
        <v>553</v>
      </c>
      <c r="G16" s="105">
        <v>9690</v>
      </c>
      <c r="H16" s="71" t="s">
        <v>552</v>
      </c>
      <c r="I16" s="42"/>
    </row>
    <row r="17" spans="1:9" ht="150" x14ac:dyDescent="0.25">
      <c r="A17" s="69" t="s">
        <v>365</v>
      </c>
      <c r="B17" s="69" t="s">
        <v>549</v>
      </c>
      <c r="C17" s="69" t="s">
        <v>4</v>
      </c>
      <c r="D17" s="70">
        <v>791.47</v>
      </c>
      <c r="E17" s="70">
        <v>791.47</v>
      </c>
      <c r="F17" s="71" t="s">
        <v>516</v>
      </c>
      <c r="G17" s="105">
        <v>791.47</v>
      </c>
      <c r="H17" s="71" t="s">
        <v>517</v>
      </c>
      <c r="I17" s="42"/>
    </row>
    <row r="18" spans="1:9" ht="150" x14ac:dyDescent="0.25">
      <c r="A18" s="69" t="s">
        <v>366</v>
      </c>
      <c r="B18" s="69" t="s">
        <v>573</v>
      </c>
      <c r="C18" s="69" t="s">
        <v>4</v>
      </c>
      <c r="D18" s="70">
        <v>309.5</v>
      </c>
      <c r="E18" s="70">
        <v>300</v>
      </c>
      <c r="F18" s="71" t="s">
        <v>518</v>
      </c>
      <c r="G18" s="105">
        <v>319</v>
      </c>
      <c r="H18" s="71" t="s">
        <v>519</v>
      </c>
      <c r="I18" s="42"/>
    </row>
    <row r="19" spans="1:9" ht="135" x14ac:dyDescent="0.25">
      <c r="A19" s="69" t="s">
        <v>367</v>
      </c>
      <c r="B19" s="69" t="s">
        <v>267</v>
      </c>
      <c r="C19" s="69" t="s">
        <v>4</v>
      </c>
      <c r="D19" s="70">
        <v>9270.26</v>
      </c>
      <c r="E19" s="70">
        <v>9291.8700000000008</v>
      </c>
      <c r="F19" s="71" t="s">
        <v>520</v>
      </c>
      <c r="G19" s="105">
        <v>9248.65</v>
      </c>
      <c r="H19" s="71" t="s">
        <v>521</v>
      </c>
      <c r="I19" s="42"/>
    </row>
    <row r="20" spans="1:9" ht="135" x14ac:dyDescent="0.25">
      <c r="A20" s="69" t="s">
        <v>368</v>
      </c>
      <c r="B20" s="69" t="s">
        <v>268</v>
      </c>
      <c r="C20" s="69" t="s">
        <v>4</v>
      </c>
      <c r="D20" s="70">
        <v>4457.6499999999996</v>
      </c>
      <c r="E20" s="70">
        <v>4790.3999999999996</v>
      </c>
      <c r="F20" s="71" t="s">
        <v>522</v>
      </c>
      <c r="G20" s="105">
        <v>4124.8999999999996</v>
      </c>
      <c r="H20" s="71" t="s">
        <v>523</v>
      </c>
      <c r="I20" s="42"/>
    </row>
    <row r="21" spans="1:9" ht="105" x14ac:dyDescent="0.25">
      <c r="A21" s="69" t="s">
        <v>369</v>
      </c>
      <c r="B21" s="69" t="s">
        <v>269</v>
      </c>
      <c r="C21" s="69" t="s">
        <v>4</v>
      </c>
      <c r="D21" s="70">
        <v>807</v>
      </c>
      <c r="E21" s="70">
        <v>807</v>
      </c>
      <c r="F21" s="71" t="s">
        <v>524</v>
      </c>
      <c r="G21" s="105">
        <v>807</v>
      </c>
      <c r="H21" s="71" t="s">
        <v>525</v>
      </c>
      <c r="I21" s="42"/>
    </row>
    <row r="22" spans="1:9" ht="225" x14ac:dyDescent="0.25">
      <c r="A22" s="69" t="s">
        <v>370</v>
      </c>
      <c r="B22" s="69" t="s">
        <v>270</v>
      </c>
      <c r="C22" s="69" t="s">
        <v>4</v>
      </c>
      <c r="D22" s="70">
        <v>1166.0549999999998</v>
      </c>
      <c r="E22" s="70">
        <v>1110</v>
      </c>
      <c r="F22" s="71" t="s">
        <v>526</v>
      </c>
      <c r="G22" s="105">
        <v>1222.1099999999999</v>
      </c>
      <c r="H22" s="71" t="s">
        <v>527</v>
      </c>
      <c r="I22" s="42"/>
    </row>
    <row r="23" spans="1:9" ht="30" x14ac:dyDescent="0.25">
      <c r="A23" s="69" t="s">
        <v>371</v>
      </c>
      <c r="B23" s="69" t="s">
        <v>547</v>
      </c>
      <c r="C23" s="69" t="s">
        <v>4</v>
      </c>
      <c r="D23" s="70">
        <v>9880</v>
      </c>
      <c r="E23" s="70">
        <v>9880</v>
      </c>
      <c r="F23" s="72" t="s">
        <v>528</v>
      </c>
      <c r="G23" s="70">
        <v>9880</v>
      </c>
      <c r="H23" s="72" t="s">
        <v>528</v>
      </c>
      <c r="I23" s="27" t="s">
        <v>548</v>
      </c>
    </row>
    <row r="24" spans="1:9" x14ac:dyDescent="0.25">
      <c r="A24" s="69" t="s">
        <v>372</v>
      </c>
      <c r="B24" s="69" t="s">
        <v>376</v>
      </c>
      <c r="C24" s="69" t="s">
        <v>377</v>
      </c>
      <c r="D24" s="70">
        <v>33.332999999999998</v>
      </c>
      <c r="E24" s="70">
        <v>50</v>
      </c>
      <c r="F24" s="72" t="s">
        <v>529</v>
      </c>
      <c r="G24" s="105">
        <v>16.666</v>
      </c>
      <c r="H24" s="72" t="s">
        <v>530</v>
      </c>
    </row>
    <row r="25" spans="1:9" x14ac:dyDescent="0.25">
      <c r="A25" s="69" t="s">
        <v>373</v>
      </c>
      <c r="B25" s="69" t="s">
        <v>442</v>
      </c>
      <c r="C25" s="69" t="s">
        <v>422</v>
      </c>
      <c r="D25" s="70">
        <v>0.9</v>
      </c>
      <c r="E25" s="70">
        <v>0.9</v>
      </c>
      <c r="F25" s="72"/>
      <c r="G25" s="105">
        <v>0.9</v>
      </c>
      <c r="H25" s="72"/>
      <c r="I25" s="27" t="s">
        <v>592</v>
      </c>
    </row>
    <row r="26" spans="1:9" x14ac:dyDescent="0.25">
      <c r="A26" s="69" t="s">
        <v>375</v>
      </c>
      <c r="B26" s="69" t="s">
        <v>13</v>
      </c>
      <c r="C26" s="69" t="s">
        <v>377</v>
      </c>
      <c r="D26" s="70">
        <v>92.25</v>
      </c>
      <c r="E26" s="70">
        <v>92.25</v>
      </c>
      <c r="F26" s="72" t="s">
        <v>532</v>
      </c>
      <c r="G26" s="105">
        <v>92.25</v>
      </c>
      <c r="H26" s="72" t="s">
        <v>532</v>
      </c>
      <c r="I26" s="42" t="s">
        <v>591</v>
      </c>
    </row>
    <row r="27" spans="1:9" x14ac:dyDescent="0.25">
      <c r="A27" s="69" t="s">
        <v>533</v>
      </c>
      <c r="B27" s="69" t="s">
        <v>535</v>
      </c>
      <c r="C27" s="69" t="s">
        <v>377</v>
      </c>
      <c r="D27" s="70">
        <v>36.85</v>
      </c>
      <c r="E27" s="70">
        <v>36.85</v>
      </c>
      <c r="F27" s="72" t="s">
        <v>532</v>
      </c>
      <c r="G27" s="105">
        <v>36.85</v>
      </c>
      <c r="H27" s="72" t="s">
        <v>532</v>
      </c>
      <c r="I27" s="42" t="s">
        <v>591</v>
      </c>
    </row>
    <row r="28" spans="1:9" x14ac:dyDescent="0.25">
      <c r="A28" s="69" t="s">
        <v>534</v>
      </c>
      <c r="B28" s="69" t="s">
        <v>536</v>
      </c>
      <c r="C28" s="69" t="s">
        <v>87</v>
      </c>
      <c r="D28" s="70">
        <v>78.875</v>
      </c>
      <c r="E28" s="70">
        <v>95</v>
      </c>
      <c r="F28" s="72" t="s">
        <v>537</v>
      </c>
      <c r="G28" s="105">
        <v>62.75</v>
      </c>
      <c r="H28" s="72" t="s">
        <v>538</v>
      </c>
      <c r="I28" s="42"/>
    </row>
    <row r="29" spans="1:9" ht="75" x14ac:dyDescent="0.25">
      <c r="A29" s="69" t="s">
        <v>544</v>
      </c>
      <c r="B29" s="69" t="s">
        <v>555</v>
      </c>
      <c r="C29" s="69" t="s">
        <v>4</v>
      </c>
      <c r="D29" s="70">
        <f>AVERAGE(Tabela1[[#This Row],[FORNECEDOR 1]],Tabela1[[#This Row],[FORNECEDOR 2]])</f>
        <v>440.5</v>
      </c>
      <c r="E29" s="70">
        <v>382</v>
      </c>
      <c r="F29" s="71" t="s">
        <v>556</v>
      </c>
      <c r="G29" s="105">
        <v>499</v>
      </c>
      <c r="H29" s="71" t="s">
        <v>557</v>
      </c>
      <c r="I29" s="42"/>
    </row>
    <row r="30" spans="1:9" ht="105" x14ac:dyDescent="0.25">
      <c r="A30" s="69" t="s">
        <v>540</v>
      </c>
      <c r="B30" s="69" t="s">
        <v>541</v>
      </c>
      <c r="C30" s="69" t="s">
        <v>4</v>
      </c>
      <c r="D30" s="70">
        <v>198.09</v>
      </c>
      <c r="E30" s="70">
        <v>211.59</v>
      </c>
      <c r="F30" s="71" t="s">
        <v>542</v>
      </c>
      <c r="G30" s="105">
        <v>184.59</v>
      </c>
      <c r="H30" s="71" t="s">
        <v>543</v>
      </c>
      <c r="I30" s="42"/>
    </row>
    <row r="31" spans="1:9" ht="60" x14ac:dyDescent="0.25">
      <c r="A31" s="69" t="s">
        <v>559</v>
      </c>
      <c r="B31" s="69" t="s">
        <v>558</v>
      </c>
      <c r="C31" s="69" t="s">
        <v>4</v>
      </c>
      <c r="D31" s="70">
        <f>AVERAGE(Tabela1[[#This Row],[FORNECEDOR 1]],Tabela1[[#This Row],[FORNECEDOR 2]])</f>
        <v>5017.5</v>
      </c>
      <c r="E31" s="70">
        <v>5695</v>
      </c>
      <c r="F31" s="71" t="s">
        <v>560</v>
      </c>
      <c r="G31" s="105">
        <v>4340</v>
      </c>
      <c r="H31" s="71" t="s">
        <v>561</v>
      </c>
      <c r="I31" s="42"/>
    </row>
    <row r="32" spans="1:9" ht="75" x14ac:dyDescent="0.25">
      <c r="A32" s="69" t="s">
        <v>562</v>
      </c>
      <c r="B32" s="69" t="s">
        <v>563</v>
      </c>
      <c r="C32" s="69" t="s">
        <v>4</v>
      </c>
      <c r="D32" s="70">
        <f>AVERAGE(Tabela1[[#This Row],[FORNECEDOR 1]],Tabela1[[#This Row],[FORNECEDOR 2]])</f>
        <v>848.95</v>
      </c>
      <c r="E32" s="70">
        <v>877.9</v>
      </c>
      <c r="F32" s="71" t="s">
        <v>564</v>
      </c>
      <c r="G32" s="105">
        <v>820</v>
      </c>
      <c r="H32" s="71" t="s">
        <v>565</v>
      </c>
      <c r="I32" s="42"/>
    </row>
    <row r="33" spans="1:9" ht="30" x14ac:dyDescent="0.25">
      <c r="A33" s="69" t="s">
        <v>566</v>
      </c>
      <c r="B33" s="69" t="s">
        <v>567</v>
      </c>
      <c r="C33" s="69" t="s">
        <v>4</v>
      </c>
      <c r="D33" s="70">
        <f>AVERAGE(Tabela1[[#This Row],[FORNECEDOR 1]],Tabela1[[#This Row],[FORNECEDOR 2]])</f>
        <v>2644.9049999999997</v>
      </c>
      <c r="E33" s="70">
        <v>1999.81</v>
      </c>
      <c r="F33" s="71" t="s">
        <v>568</v>
      </c>
      <c r="G33" s="105">
        <v>3290</v>
      </c>
      <c r="H33" s="71" t="s">
        <v>569</v>
      </c>
      <c r="I33" s="42"/>
    </row>
    <row r="34" spans="1:9" ht="75" x14ac:dyDescent="0.25">
      <c r="A34" s="69" t="s">
        <v>588</v>
      </c>
      <c r="B34" s="69" t="s">
        <v>570</v>
      </c>
      <c r="C34" s="69" t="s">
        <v>4</v>
      </c>
      <c r="D34" s="70">
        <f>AVERAGE(Tabela1[[#This Row],[FORNECEDOR 1]],Tabela1[[#This Row],[FORNECEDOR 2]])</f>
        <v>352.75</v>
      </c>
      <c r="E34" s="70">
        <v>316.5</v>
      </c>
      <c r="F34" s="71" t="s">
        <v>571</v>
      </c>
      <c r="G34" s="105">
        <v>389</v>
      </c>
      <c r="H34" s="71" t="s">
        <v>572</v>
      </c>
      <c r="I34" s="42"/>
    </row>
    <row r="35" spans="1:9" ht="75" x14ac:dyDescent="0.25">
      <c r="A35" s="69" t="s">
        <v>589</v>
      </c>
      <c r="B35" s="69" t="s">
        <v>585</v>
      </c>
      <c r="C35" s="69" t="s">
        <v>4</v>
      </c>
      <c r="D35" s="70">
        <f>AVERAGE(Tabela1[[#This Row],[FORNECEDOR 1]],Tabela1[[#This Row],[FORNECEDOR 2]])</f>
        <v>53.38</v>
      </c>
      <c r="E35" s="70">
        <v>54.99</v>
      </c>
      <c r="F35" s="71" t="s">
        <v>586</v>
      </c>
      <c r="G35" s="105">
        <v>51.77</v>
      </c>
      <c r="H35" s="71" t="s">
        <v>587</v>
      </c>
      <c r="I35" s="42"/>
    </row>
  </sheetData>
  <phoneticPr fontId="11" type="noConversion"/>
  <hyperlinks>
    <hyperlink ref="F3" r:id="rId1" xr:uid="{7C4196C8-731F-4AEC-AA4B-587A1AD0FF48}"/>
    <hyperlink ref="H3" r:id="rId2" xr:uid="{0F0C0626-82B7-4F4A-8BA1-97892688F654}"/>
    <hyperlink ref="H2" r:id="rId3" xr:uid="{007F5571-31CC-48D2-B0DD-CB0D90A94643}"/>
    <hyperlink ref="F2" r:id="rId4" xr:uid="{7FA2BCD6-4EE8-4CCB-B4AF-83B6366481E8}"/>
    <hyperlink ref="F4" r:id="rId5" xr:uid="{D96306BC-4F39-4F3B-8273-7A38936EBF2A}"/>
    <hyperlink ref="H4" r:id="rId6" xr:uid="{A5629554-FDCC-4FAF-BB6C-771E92832BCB}"/>
    <hyperlink ref="H5" r:id="rId7" xr:uid="{611E0F27-555B-4B23-8DC0-5CE8B590DE5E}"/>
    <hyperlink ref="F5" r:id="rId8" xr:uid="{8DFFC301-5339-48B7-80CA-2BB5366F4F99}"/>
    <hyperlink ref="F6" r:id="rId9" xr:uid="{4AAE097C-DD8A-4CBF-A767-F544B2D7647C}"/>
    <hyperlink ref="F7" r:id="rId10" xr:uid="{6B779402-88B2-49C2-8848-017E0517EEDF}"/>
    <hyperlink ref="H7" r:id="rId11" location="position=1&amp;type=item&amp;tracking_id=e60219bc-f4f7-42ac-8cd1-d12437c6e925" xr:uid="{203C94EA-0149-4DE8-A953-E90FBCDE0CD7}"/>
    <hyperlink ref="F8" r:id="rId12" xr:uid="{09A3CECD-4B2D-45B0-B593-8EB23E653830}"/>
    <hyperlink ref="H8" r:id="rId13" xr:uid="{95A75BCF-5190-428F-BDB1-D18BB5803B91}"/>
    <hyperlink ref="F9" r:id="rId14" xr:uid="{2BB45BC9-EFA7-4E19-9242-D29189CAC4AC}"/>
    <hyperlink ref="H9" r:id="rId15" xr:uid="{C5672845-B365-4D57-90BE-4F5CF87CCD69}"/>
    <hyperlink ref="F10" r:id="rId16" xr:uid="{02250237-3B85-4811-B09C-0C53AF4E9133}"/>
    <hyperlink ref="H10" r:id="rId17" location="searchVariation=34619508768&amp;position=7&amp;type=item&amp;tracking_id=fc599274-d274-45a1-9838-556db3f83dc2" xr:uid="{E0732D01-377E-48A1-992E-5234BE6A6909}"/>
    <hyperlink ref="F12" r:id="rId18" xr:uid="{2E73BA70-507D-49A0-B951-68C1B06882EB}"/>
    <hyperlink ref="H12" r:id="rId19" xr:uid="{BB714B6B-E55F-4BFF-8ED1-46325D7F9109}"/>
    <hyperlink ref="H15" r:id="rId20" display="https://www.americanas.com.br/produto/217619200/mesa-de-som-yamaha-mg10xuf-110v-com-faders?WT.srch=1&amp;acc=e789ea56094489dffd798f86ff51c7a9&amp;epar=bp_pl_00_go_im_todas_geral_gmv&amp;gclid=Cj0KCQjw28T8BRDbARIsAEOMBczh5zqaHuF2JE1dCDDXxSJW22fWoF_kfZ-bL52ZYLogZ534o_VZzIwaAgN4EALw_wcB&amp;i=5b57e8a4eec3dfb1f8a6169d&amp;o=5d70037b6c28a3cb50951936&amp;opn=YSMESP&amp;sellerid=26940041000151" xr:uid="{1A535C49-5F36-479E-AFA8-0C4276AD71A1}"/>
    <hyperlink ref="F15" r:id="rId21" display="https://www.pontofrio.com.br/InstrumentosMusicais/AudioIluminacao/MesasdeSom/yamaha-mg-10-xuf-mesa-analogica-serie-mg-de-10-canais-13669451.html?utm_medium=cpc&amp;utm_source=gp_pla&amp;IdSku=13669451&amp;idLojista=35165&amp;utm_campaign=apostas-3p_smart-shopping&amp;gclid=Cj0KCQjw28T8BRDbARIsAEOMBcyaFslaJdIuxDmpIwH3KCxIIfsYze2PvhnIVIOcOUeu0hg1PZqQAToaAlWREALw_wcB" xr:uid="{226026B0-04BC-4279-A920-024B4813BF05}"/>
    <hyperlink ref="F17" r:id="rId22" display="https://www.casasbahia.com.br/Cameras-Filmadoras-Drones/Acessorios/Outrosacessorioscine/micro-conversor-blackmagic-design-sdi-para-hdmi-com-fonte-de-alimentacao-13804539.html?utm_medium=Cpc&amp;utm_source=GP_PLA&amp;IdSku=13804539&amp;idLojista=10799&amp;utm_campaign=group1_smart-shopping_3p&amp;gclid=Cj0KCQjw28T8BRDbARIsAEOMBcx1K_KUbxjUXWpN2xT2eRqMl9yNLGt20mkF4TSI95to8p382jc3ReYaAsyJEALw_wcB" xr:uid="{7748D46E-261F-4A08-8611-D773839EA173}"/>
    <hyperlink ref="H17" r:id="rId23" display="https://www.extra.com.br/Cameras-Filmadoras-Drones/Acessorios/Outrosacessorioscine/micro-conversor-blackmagic-design-sdi-para-hdmi-com-fonte-de-alimentacao-13804539.html?utm_medium=cpc&amp;utm_source=gp_pla&amp;IdSku=13804539&amp;idLojista=10799&amp;utm_campaign=prod_smart-shopping-3p&amp;gclid=Cj0KCQjw28T8BRDbARIsAEOMBcz-FfrgL4Sq9vFTexS1nNkGYvXMTgpOen3SlvguStUJmkpLeVNGAu8aAsXkEALw_wcB" xr:uid="{33016330-7F43-43DD-9CC3-B33FFF0B3226}"/>
    <hyperlink ref="F18" r:id="rId24" location="position=34&amp;type=item&amp;tracking_id=5bf78103-ece3-45f9-bac2-62f5dda635a0" xr:uid="{DF59831E-572D-4C49-BA80-71C9E3E9AA08}"/>
    <hyperlink ref="H18" r:id="rId25" display="https://produto.mercadolivre.com.br/MLB-1536547094-divisor-splitter-hdmi-sumay-sm-sp04-1x4-hispeed-4k-oferta-_JM?matt_tool=79246729&amp;matt_word=&amp;matt_source=google&amp;matt_campaign_id=6542746973&amp;matt_ad_group_id=82254694281&amp;matt_match_type=&amp;matt_network=u&amp;matt_device=c&amp;matt_creative=385099301982&amp;matt_keyword=&amp;matt_ad_position=&amp;matt_ad_type=&amp;matt_merchant_id=243948013&amp;matt_product_id=MLB1536547094&amp;matt_product_partition_id=358100206245&amp;matt_target_id=pla-358100206245&amp;gclid=Cj0KCQjw28T8BRDbARIsAEOMBczi_3O6c6laLNDcnwexNMcBo7UtEYlx4sGYp2QG5I7kXJxhfBb1_ScaApBeEALw_wcB" xr:uid="{8550C3FF-EC1C-4820-A06E-254DF7D3E955}"/>
    <hyperlink ref="F19" r:id="rId26" display="https://www.pontofrio.com.br/acessorioseinovacoes/projetoreseacessorios/Projetores/hyperdeck-studio-blackmagic-12694259.html?utm_medium=cpc&amp;utm_source=gp_pla&amp;IdSku=12694259&amp;idLojista=10799&amp;utm_campaign=apostas-3p_shopping&amp;gclid=Cj0KCQjw28T8BRDbARIsAEOMBcy0TkjxEebqoHtFbGYuceuqQXi8MnaGWmB3qhb7I8aWQ3urckDovLUaApY3EALw_wcB" xr:uid="{DB0AA4F5-0B6B-4D63-814E-7F4C1F51BB8B}"/>
    <hyperlink ref="H19" r:id="rId27" display="https://www.americanas.com.br/produto/1784708604/blackmagic-design-hyperdeck-studio-gravador-de-video-baseado-em-arquivo-1ru?WT.srch=1&amp;acc=e789ea56094489dffd798f86ff51c7a9&amp;epar=bp_pl_00_go_todos-os-produtos_geral_gmv&amp;gclid=Cj0KCQjw28T8BRDbARIsAEOMBczBYD-0a17qj8HOxjows7CEt-G6c8SDRrIdotucyLQKYGrNzPlz4xAaAuB_EALw_wcB&amp;i=573fef40eec3dfb1f803925a&amp;o=5ef0337df8e95eac3d53c784&amp;opn=YSMESP&amp;sellerid=13869436000163" xr:uid="{00D42A32-3E4E-48C4-A957-E2E244D4D5F3}"/>
    <hyperlink ref="F20" r:id="rId28" display="https://www.americanas.com.br/produto/1877524020/projetor-casio-xj-v10x?WT.srch=1&amp;acc=e789ea56094489dffd798f86ff51c7a9&amp;epar=bp_pl_00_go_inf-aces_acessorios_geral_gmv&amp;gclid=Cj0KCQjw28T8BRDbARIsAEOMBcyQGLKIl7bV42O8T2MxN7ajZjk4NkicfM8cB0lg8WHBpr18TfrOB_EaAkjYEALw_wcB&amp;i=5d37cdf149f937f625d29d5a&amp;o=5f2462dff8e95eac3d221e9e&amp;opn=YSMESP&amp;sellerid=11654411000117" xr:uid="{2BC48991-063A-4767-8E79-11A007521603}"/>
    <hyperlink ref="H20" r:id="rId29" xr:uid="{B3B37A53-72F1-4742-B62E-C031147F50CF}"/>
    <hyperlink ref="F21" r:id="rId30" xr:uid="{3DFFE4A9-DAFD-4C60-9A1D-67E48BC4FAF2}"/>
    <hyperlink ref="H21" r:id="rId31" display="https://www.americanas.com.br/produto/36874619/extrator-de-audio-wave-sound-wexa-unidade?WT.srch=1&amp;acc=e789ea56094489dffd798f86ff51c7a9&amp;epar=bp_pl_00_go_ad_todas_geral_gmv&amp;gclid=Cj0KCQjw28T8BRDbARIsAEOMBcw9r12n7SGGH1AKwuIk0rpk6tFY_kaIAe071IDSeAaQeahefu6Q_n4aAp8KEALw_wcB&amp;i=573ff601eec3dfb1f8050b63&amp;o=5b16b430ebb19ac62c675fd3&amp;opn=YSMESP&amp;sellerid=10926721000180" xr:uid="{5432041F-5D7D-482D-91D4-2ACEBAAD3EFF}"/>
    <hyperlink ref="F22" r:id="rId32" display="https://www.mercadolivre.com.br/monitor-lg-25um58-led-25-preto-100v240v/p/MLB7568838?matt_tool=90090532&amp;matt_word=&amp;matt_source=google&amp;matt_campaign_id=6542484841&amp;matt_ad_group_id=84209438291&amp;matt_match_type=&amp;matt_network=u&amp;matt_device=c&amp;matt_creative=385102491763&amp;matt_keyword=&amp;matt_ad_position=&amp;matt_ad_type=&amp;matt_merchant_id=156905664&amp;matt_product_id=MLB7568838-product&amp;matt_product_partition_id=547786698163&amp;matt_target_id=pla-547786698163&amp;gclid=Cj0KCQjw28T8BRDbARIsAEOMBcz8lo-25qhlU3eWSUOq04rAf0MC20Rb3WmzKb1GoqWVk8wHkXlfPT4aAoCkEALw_wcB" xr:uid="{6145D9D2-9BCF-4933-89B6-6DC7DCDF03E2}"/>
    <hyperlink ref="H22" r:id="rId33" xr:uid="{CFC0F271-B9DE-4412-A4E6-D6EAB74C92E5}"/>
    <hyperlink ref="H30" r:id="rId34" xr:uid="{A99837AB-3E32-47D7-AE0C-0741C23549A4}"/>
    <hyperlink ref="F30" r:id="rId35" display="https://www.americanas.com.br/produto/11025541?pfm_carac=%C3%BAltimos%20produtos%20vistos&amp;pfm_page=search&amp;pfm_pos=search_page.history&amp;pfm_type=vit_recommendation&amp;DCSext.recom=RR_search_page.history-RecentHistoricalItems&amp;nm_origem=rec_search_page.history-RecentHistoricalItems&amp;nm_ranking_rec=1" xr:uid="{BC6C8E0C-102A-4E28-BCA5-10F92E88536F}"/>
    <hyperlink ref="H16" r:id="rId36" xr:uid="{B5AE0533-7E65-48F5-B277-A1065BBA17E0}"/>
    <hyperlink ref="F16" r:id="rId37" location="position=2&amp;type=item&amp;tracking_id=fde54810-85dc-4006-9772-6cd04e8bd15c" xr:uid="{98B1ABA1-0061-4E52-B106-2A7BC04BCEA0}"/>
    <hyperlink ref="F29" r:id="rId38" location="position=1&amp;type=item&amp;tracking_id=da144154-cca2-4da9-8ffc-ee50599f8069" xr:uid="{64833B53-3D38-4AD1-9055-8D18EB073EF1}"/>
    <hyperlink ref="H29" r:id="rId39" xr:uid="{1B1FCAE4-EA17-4DC9-ABAD-CB2C57BB984D}"/>
    <hyperlink ref="F31" r:id="rId40" xr:uid="{A789E27C-84F1-4819-A884-AAA718D33569}"/>
    <hyperlink ref="H31" r:id="rId41" location="position=2&amp;type=item&amp;tracking_id=e5a8e04d-d09f-44eb-9dce-acf59eb5dfeb" xr:uid="{5AE6B95D-474D-4FD8-8E03-70623C77984B}"/>
    <hyperlink ref="F32" r:id="rId42" location="position=3&amp;type=item&amp;tracking_id=cf0c9404-512d-4338-81cc-ce45a0bf7b93" xr:uid="{BBD61476-17A6-47BA-9A7D-F22D4F9E1C75}"/>
    <hyperlink ref="H32" r:id="rId43" location="position=5&amp;type=item&amp;tracking_id=ca025baa-4ffc-4ecf-b316-d46b5535153f" xr:uid="{FA27A6E3-AB14-4B29-B730-827C975499A2}"/>
    <hyperlink ref="F33" r:id="rId44" xr:uid="{FBB16DBE-3B0A-43B3-A717-15525D66541B}"/>
    <hyperlink ref="H33" r:id="rId45" xr:uid="{3A693A58-3944-4169-98A6-9F1B57664009}"/>
    <hyperlink ref="F34" r:id="rId46" location="position=12&amp;type=item&amp;tracking_id=57c270d3-e9b1-4b37-bef2-6c067779c8e6" xr:uid="{CF09C50B-DB41-4046-BB6A-357010ECE9B2}"/>
    <hyperlink ref="H34" r:id="rId47" location="reco_item_pos=3&amp;reco_backend=machinalis-seller-items-pdp&amp;reco_backend_type=low_level&amp;reco_client=vip-seller_items-above&amp;reco_id=163d07b3-72e9-4a99-b122-6a725af077e4" display="https://produto.mercadolivre.com.br/MLB-1640075708-tela-monitor-43-camera-40m-cabo-dispensa-instalador-_JM#reco_item_pos=3&amp;reco_backend=machinalis-seller-items-pdp&amp;reco_backend_type=low_level&amp;reco_client=vip-seller_items-above&amp;reco_id=163d07b3-72e9-4a99-b122-6a725af077e4" xr:uid="{7E4430F5-93B5-495F-BB12-538FE8496D23}"/>
    <hyperlink ref="F11" r:id="rId48" xr:uid="{ABCCAF1D-3BAF-45F2-9BC4-753CBD0A9B19}"/>
    <hyperlink ref="H11" r:id="rId49" location="reco_item_pos=1&amp;reco_backend=machinalis-seller-items-pdp&amp;reco_backend_type=low_level&amp;reco_client=vip-seller_items-above&amp;reco_id=b26dbbee-6c72-43dc-a0e6-0ea702580910" display="https://produto.mercadolivre.com.br/MLB-1058159128-cabo-usb-30-macho-para-usb-30-macho-3mt-us30-aa-3-_JM?variation=52973668918#reco_item_pos=1&amp;reco_backend=machinalis-seller-items-pdp&amp;reco_backend_type=low_level&amp;reco_client=vip-seller_items-above&amp;reco_id=b26dbbee-6c72-43dc-a0e6-0ea702580910" xr:uid="{C8B86624-86B6-447D-9DAA-E44DAE9A853B}"/>
    <hyperlink ref="F13" r:id="rId50" xr:uid="{91728CBF-4102-435F-B5D8-8AA6078400B4}"/>
    <hyperlink ref="H13" r:id="rId51" xr:uid="{9479432C-CF1F-47A7-9C89-D13C4568B7B7}"/>
    <hyperlink ref="F35" r:id="rId52" location="position=2&amp;type=item&amp;tracking_id=7943fa3d-3406-4e0d-8043-a5dfc1f6e751" xr:uid="{C1CB039B-5CD0-4488-B76B-D6017A02EE9C}"/>
    <hyperlink ref="H35" r:id="rId53" xr:uid="{9A7BEF03-A523-4852-B9C7-17C7642514E5}"/>
  </hyperlinks>
  <pageMargins left="0.511811024" right="0.511811024" top="0.78740157499999996" bottom="0.78740157499999996" header="0.31496062000000002" footer="0.31496062000000002"/>
  <pageSetup paperSize="9" orientation="portrait" horizontalDpi="4294967293" verticalDpi="0" r:id="rId54"/>
  <tableParts count="1">
    <tablePart r:id="rId5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BDI</vt:lpstr>
      <vt:lpstr>TOTAL GERAL</vt:lpstr>
      <vt:lpstr>TOTAIS_OBRA_UNIT</vt:lpstr>
      <vt:lpstr>ORÇAMENTO_OBRA_UNIT.</vt:lpstr>
      <vt:lpstr>ORÇAMENT_OBRA_COMP.</vt:lpstr>
      <vt:lpstr>COTAÇÃO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</dc:creator>
  <cp:lastModifiedBy>Luan</cp:lastModifiedBy>
  <dcterms:created xsi:type="dcterms:W3CDTF">2020-05-01T14:52:25Z</dcterms:created>
  <dcterms:modified xsi:type="dcterms:W3CDTF">2021-03-16T13:35:38Z</dcterms:modified>
</cp:coreProperties>
</file>